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ntral\Centralfs\VenCon_Users\LMoss\"/>
    </mc:Choice>
  </mc:AlternateContent>
  <bookViews>
    <workbookView xWindow="0" yWindow="0" windowWidth="1840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1" l="1"/>
  <c r="L70" i="1"/>
  <c r="L159" i="1"/>
  <c r="F127" i="1" l="1"/>
  <c r="F128" i="1"/>
  <c r="AG53" i="1" l="1"/>
  <c r="AG52" i="1"/>
  <c r="AD52" i="1"/>
  <c r="U53" i="1"/>
  <c r="U52" i="1"/>
  <c r="R52" i="1"/>
  <c r="O53" i="1"/>
  <c r="O52" i="1"/>
  <c r="L52" i="1"/>
  <c r="I53" i="1"/>
  <c r="I52" i="1"/>
  <c r="F52" i="1"/>
  <c r="L158" i="1" l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61" i="1" s="1"/>
  <c r="G137" i="1"/>
  <c r="F136" i="1"/>
  <c r="AA53" i="1"/>
  <c r="AA52" i="1"/>
  <c r="X52" i="1"/>
  <c r="C13" i="1" l="1"/>
  <c r="H138" i="1"/>
  <c r="H139" i="1"/>
  <c r="F137" i="1"/>
  <c r="G136" i="1"/>
  <c r="AG50" i="1"/>
  <c r="AG49" i="1"/>
  <c r="AD49" i="1"/>
  <c r="AA50" i="1"/>
  <c r="AA49" i="1"/>
  <c r="X49" i="1"/>
  <c r="U50" i="1"/>
  <c r="U49" i="1"/>
  <c r="R49" i="1"/>
  <c r="O50" i="1"/>
  <c r="O49" i="1"/>
  <c r="L49" i="1"/>
  <c r="I50" i="1"/>
  <c r="I49" i="1"/>
  <c r="F49" i="1"/>
  <c r="H136" i="1" l="1"/>
  <c r="H137" i="1"/>
  <c r="AG46" i="1"/>
  <c r="I47" i="1"/>
  <c r="I46" i="1"/>
  <c r="F46" i="1"/>
  <c r="AG47" i="1"/>
  <c r="AD46" i="1"/>
  <c r="AA47" i="1"/>
  <c r="AA46" i="1"/>
  <c r="X46" i="1"/>
  <c r="U47" i="1"/>
  <c r="U46" i="1"/>
  <c r="R46" i="1"/>
  <c r="O47" i="1"/>
  <c r="O46" i="1"/>
  <c r="L46" i="1"/>
  <c r="L43" i="1"/>
  <c r="N70" i="1" l="1"/>
  <c r="AG44" i="1"/>
  <c r="AG43" i="1"/>
  <c r="AD43" i="1"/>
  <c r="AA44" i="1"/>
  <c r="AA43" i="1"/>
  <c r="X43" i="1"/>
  <c r="U44" i="1"/>
  <c r="U43" i="1"/>
  <c r="R43" i="1"/>
  <c r="O44" i="1"/>
  <c r="O43" i="1"/>
  <c r="I44" i="1"/>
  <c r="I43" i="1"/>
  <c r="F43" i="1"/>
  <c r="F40" i="1"/>
  <c r="AD40" i="1"/>
  <c r="AG41" i="1"/>
  <c r="AG40" i="1"/>
  <c r="AA41" i="1"/>
  <c r="AA40" i="1"/>
  <c r="X40" i="1"/>
  <c r="U41" i="1"/>
  <c r="U40" i="1"/>
  <c r="R40" i="1"/>
  <c r="O41" i="1"/>
  <c r="O40" i="1"/>
  <c r="L40" i="1"/>
  <c r="I41" i="1"/>
  <c r="I40" i="1"/>
  <c r="AG38" i="1"/>
  <c r="AG37" i="1"/>
  <c r="AD37" i="1"/>
  <c r="AG35" i="1"/>
  <c r="AG34" i="1"/>
  <c r="AD34" i="1"/>
  <c r="AG32" i="1"/>
  <c r="AG31" i="1"/>
  <c r="AD31" i="1"/>
  <c r="AG29" i="1"/>
  <c r="AG28" i="1"/>
  <c r="AD28" i="1"/>
  <c r="AG26" i="1"/>
  <c r="AG25" i="1"/>
  <c r="AD25" i="1"/>
  <c r="AG23" i="1"/>
  <c r="AG22" i="1"/>
  <c r="AD22" i="1"/>
  <c r="AG20" i="1"/>
  <c r="AG19" i="1"/>
  <c r="AD19" i="1"/>
  <c r="AG17" i="1"/>
  <c r="AG16" i="1"/>
  <c r="AD16" i="1"/>
  <c r="AG14" i="1"/>
  <c r="AG13" i="1"/>
  <c r="AD13" i="1"/>
  <c r="AG11" i="1"/>
  <c r="AG10" i="1"/>
  <c r="AD10" i="1"/>
  <c r="AG8" i="1"/>
  <c r="AG7" i="1"/>
  <c r="AD7" i="1"/>
  <c r="AG5" i="1"/>
  <c r="AG4" i="1"/>
  <c r="AD4" i="1"/>
  <c r="AA38" i="1"/>
  <c r="AA37" i="1"/>
  <c r="X37" i="1"/>
  <c r="U38" i="1"/>
  <c r="U37" i="1"/>
  <c r="R37" i="1"/>
  <c r="O38" i="1"/>
  <c r="O37" i="1"/>
  <c r="L37" i="1"/>
  <c r="AD55" i="1" l="1"/>
  <c r="AG56" i="1"/>
  <c r="AG57" i="1"/>
  <c r="AG55" i="1"/>
  <c r="I38" i="1"/>
  <c r="I37" i="1"/>
  <c r="F37" i="1"/>
  <c r="O35" i="1" l="1"/>
  <c r="O34" i="1"/>
  <c r="L34" i="1"/>
  <c r="U35" i="1"/>
  <c r="U34" i="1"/>
  <c r="R34" i="1"/>
  <c r="AA35" i="1"/>
  <c r="AA34" i="1"/>
  <c r="X34" i="1"/>
  <c r="I35" i="1"/>
  <c r="I34" i="1"/>
  <c r="F34" i="1"/>
  <c r="AA32" i="1"/>
  <c r="AA31" i="1"/>
  <c r="X31" i="1"/>
  <c r="U32" i="1"/>
  <c r="U31" i="1"/>
  <c r="R31" i="1"/>
  <c r="O32" i="1"/>
  <c r="O31" i="1"/>
  <c r="L31" i="1"/>
  <c r="I32" i="1"/>
  <c r="I31" i="1"/>
  <c r="F31" i="1"/>
  <c r="O29" i="1" l="1"/>
  <c r="O28" i="1"/>
  <c r="L28" i="1"/>
  <c r="AA29" i="1"/>
  <c r="AA28" i="1"/>
  <c r="X28" i="1"/>
  <c r="U29" i="1"/>
  <c r="U28" i="1"/>
  <c r="R28" i="1"/>
  <c r="I29" i="1" l="1"/>
  <c r="I28" i="1"/>
  <c r="F28" i="1"/>
  <c r="I5" i="1"/>
  <c r="I4" i="1"/>
  <c r="AA25" i="1" l="1"/>
  <c r="AA26" i="1"/>
  <c r="X25" i="1"/>
  <c r="U25" i="1"/>
  <c r="U26" i="1"/>
  <c r="R25" i="1"/>
  <c r="O25" i="1"/>
  <c r="O26" i="1"/>
  <c r="L25" i="1"/>
  <c r="I26" i="1"/>
  <c r="I25" i="1"/>
  <c r="I22" i="1"/>
  <c r="F25" i="1"/>
  <c r="AA23" i="1" l="1"/>
  <c r="AA22" i="1"/>
  <c r="X22" i="1"/>
  <c r="AA20" i="1"/>
  <c r="AA19" i="1"/>
  <c r="X19" i="1"/>
  <c r="AA17" i="1"/>
  <c r="AA16" i="1"/>
  <c r="X16" i="1"/>
  <c r="AA14" i="1"/>
  <c r="AA13" i="1"/>
  <c r="X13" i="1"/>
  <c r="AA11" i="1"/>
  <c r="AA10" i="1"/>
  <c r="X10" i="1"/>
  <c r="AA8" i="1"/>
  <c r="AA7" i="1"/>
  <c r="X7" i="1"/>
  <c r="AA5" i="1"/>
  <c r="AA4" i="1"/>
  <c r="X4" i="1"/>
  <c r="U23" i="1"/>
  <c r="U22" i="1"/>
  <c r="R22" i="1"/>
  <c r="U20" i="1"/>
  <c r="U19" i="1"/>
  <c r="R19" i="1"/>
  <c r="U17" i="1"/>
  <c r="U16" i="1"/>
  <c r="R16" i="1"/>
  <c r="U14" i="1"/>
  <c r="U13" i="1"/>
  <c r="R13" i="1"/>
  <c r="U11" i="1"/>
  <c r="U10" i="1"/>
  <c r="R10" i="1"/>
  <c r="U8" i="1"/>
  <c r="U7" i="1"/>
  <c r="R7" i="1"/>
  <c r="U5" i="1"/>
  <c r="U4" i="1"/>
  <c r="R4" i="1"/>
  <c r="O23" i="1"/>
  <c r="O22" i="1"/>
  <c r="L22" i="1"/>
  <c r="O20" i="1"/>
  <c r="O19" i="1"/>
  <c r="L19" i="1"/>
  <c r="O17" i="1"/>
  <c r="O16" i="1"/>
  <c r="L16" i="1"/>
  <c r="O14" i="1"/>
  <c r="O13" i="1"/>
  <c r="L13" i="1"/>
  <c r="O11" i="1"/>
  <c r="O10" i="1"/>
  <c r="L10" i="1"/>
  <c r="O8" i="1"/>
  <c r="O7" i="1"/>
  <c r="L7" i="1"/>
  <c r="O5" i="1"/>
  <c r="O4" i="1"/>
  <c r="L4" i="1"/>
  <c r="I23" i="1"/>
  <c r="F22" i="1"/>
  <c r="I20" i="1"/>
  <c r="I19" i="1"/>
  <c r="F19" i="1"/>
  <c r="I17" i="1"/>
  <c r="I16" i="1"/>
  <c r="F16" i="1"/>
  <c r="I14" i="1"/>
  <c r="I13" i="1"/>
  <c r="F13" i="1"/>
  <c r="I11" i="1"/>
  <c r="I10" i="1"/>
  <c r="F10" i="1"/>
  <c r="I8" i="1"/>
  <c r="I7" i="1"/>
  <c r="F7" i="1"/>
  <c r="F4" i="1"/>
  <c r="AA57" i="1" l="1"/>
  <c r="O57" i="1"/>
  <c r="AA56" i="1"/>
  <c r="I56" i="1"/>
  <c r="L69" i="1" s="1"/>
  <c r="I55" i="1"/>
  <c r="L55" i="1"/>
  <c r="U56" i="1"/>
  <c r="I57" i="1"/>
  <c r="M69" i="1" s="1"/>
  <c r="O55" i="1"/>
  <c r="O56" i="1"/>
  <c r="R55" i="1"/>
  <c r="U57" i="1"/>
  <c r="F55" i="1"/>
  <c r="X55" i="1"/>
  <c r="AA55" i="1"/>
  <c r="U55" i="1"/>
  <c r="C12" i="1" l="1"/>
  <c r="C8" i="1"/>
  <c r="C9" i="1"/>
  <c r="C10" i="1" l="1"/>
  <c r="N69" i="1"/>
</calcChain>
</file>

<file path=xl/sharedStrings.xml><?xml version="1.0" encoding="utf-8"?>
<sst xmlns="http://schemas.openxmlformats.org/spreadsheetml/2006/main" count="918" uniqueCount="197">
  <si>
    <t>Families Served</t>
  </si>
  <si>
    <t>Dogs in homes</t>
  </si>
  <si>
    <t>Cats in homes</t>
  </si>
  <si>
    <t>Bags of dog food given</t>
  </si>
  <si>
    <t>Bags of cat food given</t>
  </si>
  <si>
    <t>Total</t>
  </si>
  <si>
    <t>5/10/2020 PACC</t>
  </si>
  <si>
    <t>5/12/2020 PACC</t>
  </si>
  <si>
    <t>5/14/2020 PACC</t>
  </si>
  <si>
    <t>5/17/2020 PACC</t>
  </si>
  <si>
    <t>5/18/2020 Church</t>
  </si>
  <si>
    <t>3+</t>
  </si>
  <si>
    <t>1+</t>
  </si>
  <si>
    <t>4+</t>
  </si>
  <si>
    <t>5/19/2020 PACC</t>
  </si>
  <si>
    <t>5/21/2020 PACC</t>
  </si>
  <si>
    <t>5/24/2020 PACC</t>
  </si>
  <si>
    <t>Zip Codes (total)</t>
  </si>
  <si>
    <t>5/26/2020 PACC</t>
  </si>
  <si>
    <t>5/27/2020 Gospel RM</t>
  </si>
  <si>
    <t>Average</t>
  </si>
  <si>
    <t xml:space="preserve">Attendance </t>
  </si>
  <si>
    <t>5/28/2020 PACC</t>
  </si>
  <si>
    <r>
      <t xml:space="preserve">5/29/2020 </t>
    </r>
    <r>
      <rPr>
        <b/>
        <sz val="11"/>
        <color theme="1"/>
        <rFont val="Calibri"/>
        <family val="2"/>
        <scheme val="minor"/>
      </rPr>
      <t>Caring Ministries</t>
    </r>
  </si>
  <si>
    <t>5/31/2020 PACC</t>
  </si>
  <si>
    <t>6/2/2020 PACC</t>
  </si>
  <si>
    <t>6/3/2020 Gospel RM</t>
  </si>
  <si>
    <t>6/4/2020 PACC</t>
  </si>
  <si>
    <t>6/7/2020 PACC</t>
  </si>
  <si>
    <t>6/9/2020 PACC</t>
  </si>
  <si>
    <t>Dogs</t>
  </si>
  <si>
    <t>Cats</t>
  </si>
  <si>
    <t>6/8/2020 Primavera</t>
  </si>
  <si>
    <t>6/11/2020 PACC</t>
  </si>
  <si>
    <t>6/14/2020 PACC</t>
  </si>
  <si>
    <r>
      <t xml:space="preserve">6/10/2020 </t>
    </r>
    <r>
      <rPr>
        <b/>
        <sz val="12"/>
        <color theme="1"/>
        <rFont val="Calibri"/>
        <family val="2"/>
        <scheme val="minor"/>
      </rPr>
      <t>Santa Rita Park</t>
    </r>
  </si>
  <si>
    <t>6/16/2020 PACC</t>
  </si>
  <si>
    <r>
      <rPr>
        <b/>
        <sz val="12"/>
        <color theme="1"/>
        <rFont val="Calibri"/>
        <family val="2"/>
        <scheme val="minor"/>
      </rPr>
      <t>6/16/20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Armory/Santa Rita/GRM</t>
    </r>
  </si>
  <si>
    <t>6/17/2020 Primavera</t>
  </si>
  <si>
    <t>Zip lock Donations</t>
  </si>
  <si>
    <t>6/18/2020 PACC</t>
  </si>
  <si>
    <t>6/21/2020 PACC</t>
  </si>
  <si>
    <t>6/23/2020 PACC</t>
  </si>
  <si>
    <r>
      <rPr>
        <b/>
        <sz val="12"/>
        <color theme="1"/>
        <rFont val="Calibri"/>
        <family val="2"/>
        <scheme val="minor"/>
      </rPr>
      <t>6/23/20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Armory/Santa Rita/GRM</t>
    </r>
  </si>
  <si>
    <r>
      <t xml:space="preserve">6/23/20 </t>
    </r>
    <r>
      <rPr>
        <b/>
        <sz val="11"/>
        <color theme="1"/>
        <rFont val="Calibri"/>
        <family val="2"/>
        <scheme val="minor"/>
      </rPr>
      <t>Sister Jose's Drop Off</t>
    </r>
  </si>
  <si>
    <t>X 4lb ea.=</t>
  </si>
  <si>
    <t>Dog food given</t>
  </si>
  <si>
    <t>X 16 oz. =</t>
  </si>
  <si>
    <t>1 dog meal = 5 ounces</t>
  </si>
  <si>
    <t>1 cat meal = 1.5 ounces</t>
  </si>
  <si>
    <t>/5           =</t>
  </si>
  <si>
    <t>Cat food given</t>
  </si>
  <si>
    <t xml:space="preserve">X 16 oz. = </t>
  </si>
  <si>
    <t>/1.5       =</t>
  </si>
  <si>
    <t>Total    =</t>
  </si>
  <si>
    <t>Dog</t>
  </si>
  <si>
    <t>Cat</t>
  </si>
  <si>
    <t>6/24/2020 Primavera</t>
  </si>
  <si>
    <t>DATE</t>
  </si>
  <si>
    <t>TYPE</t>
  </si>
  <si>
    <t>MEALS</t>
  </si>
  <si>
    <t>DOG</t>
  </si>
  <si>
    <t>CAT</t>
  </si>
  <si>
    <t>5/10-5/16</t>
  </si>
  <si>
    <t>5/17-5/23</t>
  </si>
  <si>
    <t>5/24-5/30</t>
  </si>
  <si>
    <t>5/31-6/6</t>
  </si>
  <si>
    <t>6/7-6/13</t>
  </si>
  <si>
    <t>6/14-6/20</t>
  </si>
  <si>
    <t>6/21-6/27</t>
  </si>
  <si>
    <t>Misc. Social Service Agencies</t>
  </si>
  <si>
    <t>Total Dog Meals</t>
  </si>
  <si>
    <t>Cat Meals</t>
  </si>
  <si>
    <t>TOTAL MEALS</t>
  </si>
  <si>
    <t>Total Cat Meals</t>
  </si>
  <si>
    <t>"Go-Bags"</t>
  </si>
  <si>
    <t>Dogs in Homes</t>
  </si>
  <si>
    <t>Cats in Homes</t>
  </si>
  <si>
    <t>Primavera Foundation</t>
  </si>
  <si>
    <t>Armory Park/ Santa Rita Park/ Gospel RM</t>
  </si>
  <si>
    <t>Dog Meals</t>
  </si>
  <si>
    <t>Total Pounds</t>
  </si>
  <si>
    <t>Total Gallon Bags</t>
  </si>
  <si>
    <t>6/25/2020 PACC</t>
  </si>
  <si>
    <t>RAW DATA</t>
  </si>
  <si>
    <t>6/28/2020 PACC</t>
  </si>
  <si>
    <t>6/28-7/4</t>
  </si>
  <si>
    <t>Total Meals:</t>
  </si>
  <si>
    <r>
      <rPr>
        <b/>
        <sz val="12"/>
        <color theme="1"/>
        <rFont val="Calibri"/>
        <family val="2"/>
        <scheme val="minor"/>
      </rPr>
      <t>6/30/20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Armory/Santa Rita/GRM</t>
    </r>
  </si>
  <si>
    <t>Example</t>
  </si>
  <si>
    <t>6/26/2020 Assembly of God Church</t>
  </si>
  <si>
    <t>7/1/2020 Primavera</t>
  </si>
  <si>
    <t>2896 bags</t>
  </si>
  <si>
    <t>11584lbs</t>
  </si>
  <si>
    <t>185344 oz</t>
  </si>
  <si>
    <t>37,069 meals</t>
  </si>
  <si>
    <t>782 bags</t>
  </si>
  <si>
    <t>3128lbs</t>
  </si>
  <si>
    <t>50,048 oz</t>
  </si>
  <si>
    <t>33,365 meals</t>
  </si>
  <si>
    <t>70,434 meals</t>
  </si>
  <si>
    <t>7/3/2020 Assembly of God Church</t>
  </si>
  <si>
    <t>7/5/2020 PACC</t>
  </si>
  <si>
    <t>7/5-7/11</t>
  </si>
  <si>
    <t xml:space="preserve"> </t>
  </si>
  <si>
    <t>7/7/2020 Armory/Santa Rita</t>
  </si>
  <si>
    <r>
      <t xml:space="preserve">7/7/2020 </t>
    </r>
    <r>
      <rPr>
        <b/>
        <sz val="11"/>
        <color theme="1"/>
        <rFont val="Calibri"/>
        <family val="2"/>
        <scheme val="minor"/>
      </rPr>
      <t>Hotel Drop Off</t>
    </r>
  </si>
  <si>
    <r>
      <t xml:space="preserve">7/7/2020 </t>
    </r>
    <r>
      <rPr>
        <b/>
        <sz val="11"/>
        <color theme="1"/>
        <rFont val="Calibri"/>
        <family val="2"/>
        <scheme val="minor"/>
      </rPr>
      <t>Sister Jose's Drop Off</t>
    </r>
  </si>
  <si>
    <t>7/8/2020 Primavera</t>
  </si>
  <si>
    <t>7/10/2020 Assembly of God Church</t>
  </si>
  <si>
    <t>7/12-7/18</t>
  </si>
  <si>
    <t>Pounds of Food</t>
  </si>
  <si>
    <t>Meals Given</t>
  </si>
  <si>
    <t>In Homes</t>
  </si>
  <si>
    <t>Families</t>
  </si>
  <si>
    <t>Gallon Bags Given</t>
  </si>
  <si>
    <t>7/13/2020 Willie Blake Park</t>
  </si>
  <si>
    <t>7/14/2020 volunteer p/u</t>
  </si>
  <si>
    <t>7/15/2020 Primavera</t>
  </si>
  <si>
    <t>7/14/2020 Armory/Santa Rita/GR</t>
  </si>
  <si>
    <r>
      <t xml:space="preserve">7/14/2020 </t>
    </r>
    <r>
      <rPr>
        <b/>
        <sz val="11"/>
        <color theme="1"/>
        <rFont val="Calibri"/>
        <family val="2"/>
        <scheme val="minor"/>
      </rPr>
      <t>Sister Jose's Drop Off</t>
    </r>
  </si>
  <si>
    <t>7/19/2020 PACC</t>
  </si>
  <si>
    <t>7/19-7/25</t>
  </si>
  <si>
    <r>
      <t xml:space="preserve">7/17/2020 </t>
    </r>
    <r>
      <rPr>
        <b/>
        <sz val="11"/>
        <color theme="1"/>
        <rFont val="Calibri"/>
        <family val="2"/>
        <scheme val="minor"/>
      </rPr>
      <t xml:space="preserve">4440 E. 29th St. drop off </t>
    </r>
  </si>
  <si>
    <t>Families Served (est)</t>
  </si>
  <si>
    <t xml:space="preserve">7/17/2020 Assembly of God Church </t>
  </si>
  <si>
    <t>7/21/2020 Armory/Santa Rita/GR</t>
  </si>
  <si>
    <r>
      <t xml:space="preserve">7/21/2020 </t>
    </r>
    <r>
      <rPr>
        <b/>
        <sz val="11"/>
        <color theme="1"/>
        <rFont val="Calibri"/>
        <family val="2"/>
        <scheme val="minor"/>
      </rPr>
      <t>Sister Jose's Drop Off</t>
    </r>
  </si>
  <si>
    <t>7/22/2020 Primavera</t>
  </si>
  <si>
    <t>7/20/2020 Willie Blake Park</t>
  </si>
  <si>
    <t>PACC CAMPUS/ Willie Blake Park</t>
  </si>
  <si>
    <t>7/26/2020 PACC</t>
  </si>
  <si>
    <t>7/26-8/1</t>
  </si>
  <si>
    <t>7/28/2020 Armory/Santa Rita/GR</t>
  </si>
  <si>
    <t>7/28/2020 29th St. Apartments</t>
  </si>
  <si>
    <t>7/29/2020 Primavera</t>
  </si>
  <si>
    <t>7/30/2020 Assembly of God Church</t>
  </si>
  <si>
    <t>8/4/2020 29th St. Apartments</t>
  </si>
  <si>
    <t>8/4/2020 Gospel Rescue Mission</t>
  </si>
  <si>
    <t>29th Street Apartments</t>
  </si>
  <si>
    <t>8/2/2020 PACC</t>
  </si>
  <si>
    <t>8/5/2020 Primavera</t>
  </si>
  <si>
    <t>117 boxes</t>
  </si>
  <si>
    <t>9,170 gallon bags</t>
  </si>
  <si>
    <t>8/7/2020 Assembly of God Church</t>
  </si>
  <si>
    <t>8/9/2020 PACC</t>
  </si>
  <si>
    <t>8/2-8/8</t>
  </si>
  <si>
    <t>8/9-8/15</t>
  </si>
  <si>
    <t xml:space="preserve">Bags of Dog Food </t>
  </si>
  <si>
    <t>Bags of Cat Food</t>
  </si>
  <si>
    <t>Total Lbs:</t>
  </si>
  <si>
    <t>TOTAL Lbs</t>
  </si>
  <si>
    <t>Lbs</t>
  </si>
  <si>
    <t>7/19/2020 Elisabeth's Church Drop off</t>
  </si>
  <si>
    <t>8/11/2020 29th St. Apartments</t>
  </si>
  <si>
    <t>Total Meals</t>
  </si>
  <si>
    <t>8/10/2020 Gospel Rescue Mission</t>
  </si>
  <si>
    <r>
      <t xml:space="preserve">8/10/2020 </t>
    </r>
    <r>
      <rPr>
        <b/>
        <sz val="11"/>
        <color theme="1"/>
        <rFont val="Calibri"/>
        <family val="2"/>
        <scheme val="minor"/>
      </rPr>
      <t>Sister Jose's Drop Off</t>
    </r>
  </si>
  <si>
    <t>Cans of dog food</t>
  </si>
  <si>
    <t>Cans of cat food</t>
  </si>
  <si>
    <t>8/12/2020 Primavera</t>
  </si>
  <si>
    <t>8/16/2020 PACC</t>
  </si>
  <si>
    <t>8/16-8/22</t>
  </si>
  <si>
    <t>8/14/2020 Assembly of God Church</t>
  </si>
  <si>
    <t>8/18/2020 29th St. Apartments</t>
  </si>
  <si>
    <t>Cans Given</t>
  </si>
  <si>
    <t>8/18/2020 Gospel Rescue Mission</t>
  </si>
  <si>
    <r>
      <t xml:space="preserve">8/18/2020 </t>
    </r>
    <r>
      <rPr>
        <b/>
        <sz val="11"/>
        <color theme="1"/>
        <rFont val="Calibri"/>
        <family val="2"/>
        <scheme val="minor"/>
      </rPr>
      <t>Sister Jose's Drop Off</t>
    </r>
  </si>
  <si>
    <t>Cans of cat food given</t>
  </si>
  <si>
    <t>8/19/2020 Primavera</t>
  </si>
  <si>
    <t>8/21/2020 Assembly of God Church</t>
  </si>
  <si>
    <t>8/23/2020 PACC</t>
  </si>
  <si>
    <t>8/23-8/29</t>
  </si>
  <si>
    <t>8/25/2020 29th St. Apartments</t>
  </si>
  <si>
    <t>8/23/2020 Z-Mansion Drop Off</t>
  </si>
  <si>
    <t>average</t>
  </si>
  <si>
    <t>Formula for pounds over time graph above</t>
  </si>
  <si>
    <t>Formula for Animals served graph above</t>
  </si>
  <si>
    <t xml:space="preserve"> total</t>
  </si>
  <si>
    <t>Week</t>
  </si>
  <si>
    <t>PACC</t>
  </si>
  <si>
    <t>29th st</t>
  </si>
  <si>
    <t>Misc orgs</t>
  </si>
  <si>
    <t>Parks/GR</t>
  </si>
  <si>
    <t>Primavera</t>
  </si>
  <si>
    <t>8/26/2020 Primavera</t>
  </si>
  <si>
    <t>8/28/2020 Assembly of God Church</t>
  </si>
  <si>
    <t>8/30-9/5</t>
  </si>
  <si>
    <t>8/30/2020 PACC</t>
  </si>
  <si>
    <t>9/1/2020 29th St. Apartments</t>
  </si>
  <si>
    <t>8/25/2020 Gospel Rescue Mission</t>
  </si>
  <si>
    <r>
      <t xml:space="preserve">8/25/2020 </t>
    </r>
    <r>
      <rPr>
        <b/>
        <sz val="11"/>
        <color theme="1"/>
        <rFont val="Calibri"/>
        <family val="2"/>
        <scheme val="minor"/>
      </rPr>
      <t>Sister Jose's Drop Off</t>
    </r>
  </si>
  <si>
    <t>bags of cat food given</t>
  </si>
  <si>
    <t>8/31/2020 Gospel Rescue Mission</t>
  </si>
  <si>
    <r>
      <t xml:space="preserve">8/31/2020 </t>
    </r>
    <r>
      <rPr>
        <b/>
        <sz val="11"/>
        <color theme="1"/>
        <rFont val="Calibri"/>
        <family val="2"/>
        <scheme val="minor"/>
      </rPr>
      <t>Sister Jose's Drop Off</t>
    </r>
  </si>
  <si>
    <t>9/2/2020 Primavera</t>
  </si>
  <si>
    <t>Totals 5/10 - 9/2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</si>
</sst>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"/>
    <numFmt numFmtId="165" formatCode="_(&quot;$&quot;* #,##0_);_(&quot;$&quot;* \(#,##0\);_(&quot;$&quot;* &quot;-&quot;??_);_(@_)"/>
    <numFmt numFmtId="166" formatCode="#,##0.0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mbria"/>
      <family val="1"/>
    </font>
    <font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 Gothic"/>
      <family val="2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b/>
      <sz val="13"/>
      <color theme="1"/>
      <name val="Calibri"/>
      <family val="2"/>
      <scheme val="minor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rgb="FFB6DDE8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8"/>
        <bgColor rgb="FFD8D8D8"/>
      </patternFill>
    </fill>
    <fill>
      <patternFill patternType="solid">
        <fgColor theme="5"/>
        <bgColor rgb="FFB6DDE8"/>
      </patternFill>
    </fill>
    <fill>
      <patternFill patternType="solid">
        <fgColor theme="5"/>
        <bgColor rgb="FFD8D8D8"/>
      </patternFill>
    </fill>
    <fill>
      <patternFill patternType="solid">
        <fgColor theme="9" tint="0.39997558519241921"/>
        <bgColor rgb="FFB6DDE8"/>
      </patternFill>
    </fill>
    <fill>
      <patternFill patternType="solid">
        <fgColor theme="9" tint="0.39997558519241921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FAFE7"/>
        <bgColor indexed="64"/>
      </patternFill>
    </fill>
    <fill>
      <patternFill patternType="solid">
        <fgColor rgb="FFCFAFE7"/>
        <bgColor rgb="FFD8D8D8"/>
      </patternFill>
    </fill>
    <fill>
      <patternFill patternType="solid">
        <fgColor rgb="FFCFAFE7"/>
        <bgColor rgb="FFB6DDE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rgb="FFF79FED"/>
        <bgColor rgb="FFB6DDE8"/>
      </patternFill>
    </fill>
    <fill>
      <patternFill patternType="solid">
        <fgColor rgb="FFF79FED"/>
        <bgColor rgb="FFD8D8D8"/>
      </patternFill>
    </fill>
    <fill>
      <patternFill patternType="solid">
        <fgColor rgb="FFF79FE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0" borderId="1" xfId="0" applyFont="1" applyBorder="1"/>
    <xf numFmtId="0" fontId="0" fillId="2" borderId="1" xfId="0" applyFill="1" applyBorder="1"/>
    <xf numFmtId="0" fontId="0" fillId="0" borderId="1" xfId="0" applyBorder="1"/>
    <xf numFmtId="16" fontId="0" fillId="0" borderId="1" xfId="0" applyNumberFormat="1" applyBorder="1"/>
    <xf numFmtId="0" fontId="0" fillId="0" borderId="0" xfId="0" applyBorder="1"/>
    <xf numFmtId="0" fontId="2" fillId="0" borderId="0" xfId="0" applyFont="1" applyBorder="1"/>
    <xf numFmtId="0" fontId="2" fillId="0" borderId="2" xfId="0" applyFont="1" applyBorder="1"/>
    <xf numFmtId="14" fontId="1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/>
    <xf numFmtId="0" fontId="0" fillId="0" borderId="0" xfId="0" applyFill="1" applyBorder="1"/>
    <xf numFmtId="0" fontId="2" fillId="0" borderId="0" xfId="0" applyFont="1" applyFill="1" applyBorder="1"/>
    <xf numFmtId="16" fontId="2" fillId="0" borderId="0" xfId="0" applyNumberFormat="1" applyFont="1" applyFill="1" applyBorder="1"/>
    <xf numFmtId="16" fontId="3" fillId="2" borderId="1" xfId="0" applyNumberFormat="1" applyFont="1" applyFill="1" applyBorder="1" applyAlignment="1">
      <alignment horizontal="center"/>
    </xf>
    <xf numFmtId="0" fontId="0" fillId="0" borderId="5" xfId="0" applyFill="1" applyBorder="1"/>
    <xf numFmtId="16" fontId="0" fillId="0" borderId="1" xfId="0" applyNumberFormat="1" applyFill="1" applyBorder="1"/>
    <xf numFmtId="0" fontId="6" fillId="0" borderId="1" xfId="0" applyFont="1" applyFill="1" applyBorder="1"/>
    <xf numFmtId="3" fontId="0" fillId="0" borderId="0" xfId="0" applyNumberFormat="1"/>
    <xf numFmtId="0" fontId="2" fillId="0" borderId="3" xfId="0" applyFont="1" applyBorder="1"/>
    <xf numFmtId="0" fontId="4" fillId="0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5" borderId="2" xfId="0" applyFill="1" applyBorder="1"/>
    <xf numFmtId="3" fontId="9" fillId="9" borderId="0" xfId="0" applyNumberFormat="1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/>
    </xf>
    <xf numFmtId="166" fontId="9" fillId="9" borderId="0" xfId="0" applyNumberFormat="1" applyFont="1" applyFill="1" applyBorder="1" applyProtection="1"/>
    <xf numFmtId="3" fontId="10" fillId="9" borderId="0" xfId="0" applyNumberFormat="1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/>
    </xf>
    <xf numFmtId="166" fontId="10" fillId="9" borderId="0" xfId="0" applyNumberFormat="1" applyFont="1" applyFill="1" applyBorder="1" applyProtection="1"/>
    <xf numFmtId="3" fontId="11" fillId="11" borderId="3" xfId="0" applyNumberFormat="1" applyFont="1" applyFill="1" applyBorder="1" applyAlignment="1">
      <alignment horizontal="center" vertical="center"/>
    </xf>
    <xf numFmtId="166" fontId="11" fillId="11" borderId="1" xfId="0" applyNumberFormat="1" applyFont="1" applyFill="1" applyBorder="1" applyAlignment="1">
      <alignment horizontal="center" vertical="center"/>
    </xf>
    <xf numFmtId="3" fontId="11" fillId="13" borderId="3" xfId="0" applyNumberFormat="1" applyFont="1" applyFill="1" applyBorder="1" applyAlignment="1">
      <alignment horizontal="center" vertical="center"/>
    </xf>
    <xf numFmtId="166" fontId="11" fillId="13" borderId="1" xfId="0" applyNumberFormat="1" applyFont="1" applyFill="1" applyBorder="1" applyAlignment="1">
      <alignment horizontal="center" vertical="center"/>
    </xf>
    <xf numFmtId="3" fontId="11" fillId="15" borderId="3" xfId="0" applyNumberFormat="1" applyFont="1" applyFill="1" applyBorder="1" applyAlignment="1">
      <alignment horizontal="center" vertical="center"/>
    </xf>
    <xf numFmtId="166" fontId="11" fillId="15" borderId="1" xfId="0" applyNumberFormat="1" applyFont="1" applyFill="1" applyBorder="1" applyAlignment="1">
      <alignment horizontal="center" vertical="center"/>
    </xf>
    <xf numFmtId="166" fontId="12" fillId="16" borderId="3" xfId="0" applyNumberFormat="1" applyFont="1" applyFill="1" applyBorder="1"/>
    <xf numFmtId="166" fontId="12" fillId="16" borderId="12" xfId="0" applyNumberFormat="1" applyFont="1" applyFill="1" applyBorder="1"/>
    <xf numFmtId="166" fontId="12" fillId="17" borderId="3" xfId="0" applyNumberFormat="1" applyFont="1" applyFill="1" applyBorder="1"/>
    <xf numFmtId="166" fontId="12" fillId="17" borderId="12" xfId="0" applyNumberFormat="1" applyFont="1" applyFill="1" applyBorder="1"/>
    <xf numFmtId="166" fontId="12" fillId="18" borderId="3" xfId="0" applyNumberFormat="1" applyFont="1" applyFill="1" applyBorder="1"/>
    <xf numFmtId="166" fontId="12" fillId="18" borderId="12" xfId="0" applyNumberFormat="1" applyFont="1" applyFill="1" applyBorder="1"/>
    <xf numFmtId="0" fontId="0" fillId="0" borderId="14" xfId="0" applyBorder="1"/>
    <xf numFmtId="0" fontId="0" fillId="2" borderId="6" xfId="0" applyFill="1" applyBorder="1"/>
    <xf numFmtId="0" fontId="0" fillId="5" borderId="3" xfId="0" applyFill="1" applyBorder="1"/>
    <xf numFmtId="0" fontId="0" fillId="0" borderId="9" xfId="0" applyBorder="1"/>
    <xf numFmtId="166" fontId="9" fillId="9" borderId="14" xfId="0" applyNumberFormat="1" applyFont="1" applyFill="1" applyBorder="1" applyProtection="1"/>
    <xf numFmtId="166" fontId="10" fillId="9" borderId="14" xfId="0" applyNumberFormat="1" applyFont="1" applyFill="1" applyBorder="1" applyProtection="1"/>
    <xf numFmtId="166" fontId="9" fillId="9" borderId="12" xfId="0" applyNumberFormat="1" applyFont="1" applyFill="1" applyBorder="1" applyProtection="1"/>
    <xf numFmtId="166" fontId="12" fillId="19" borderId="3" xfId="0" applyNumberFormat="1" applyFont="1" applyFill="1" applyBorder="1"/>
    <xf numFmtId="166" fontId="12" fillId="19" borderId="12" xfId="0" applyNumberFormat="1" applyFont="1" applyFill="1" applyBorder="1"/>
    <xf numFmtId="3" fontId="11" fillId="20" borderId="3" xfId="0" applyNumberFormat="1" applyFont="1" applyFill="1" applyBorder="1" applyAlignment="1">
      <alignment horizontal="center" vertical="center"/>
    </xf>
    <xf numFmtId="166" fontId="11" fillId="2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3" fontId="0" fillId="0" borderId="1" xfId="0" applyNumberFormat="1" applyBorder="1"/>
    <xf numFmtId="0" fontId="12" fillId="0" borderId="0" xfId="0" applyFont="1" applyFill="1" applyBorder="1"/>
    <xf numFmtId="166" fontId="12" fillId="0" borderId="0" xfId="0" applyNumberFormat="1" applyFont="1" applyFill="1" applyBorder="1"/>
    <xf numFmtId="0" fontId="0" fillId="0" borderId="9" xfId="0" applyFill="1" applyBorder="1"/>
    <xf numFmtId="0" fontId="0" fillId="3" borderId="2" xfId="0" applyFill="1" applyBorder="1"/>
    <xf numFmtId="3" fontId="0" fillId="3" borderId="2" xfId="0" applyNumberFormat="1" applyFill="1" applyBorder="1"/>
    <xf numFmtId="0" fontId="0" fillId="3" borderId="3" xfId="0" applyFill="1" applyBorder="1"/>
    <xf numFmtId="0" fontId="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2" xfId="0" applyFill="1" applyBorder="1"/>
    <xf numFmtId="0" fontId="0" fillId="0" borderId="7" xfId="0" applyBorder="1"/>
    <xf numFmtId="0" fontId="12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6" fontId="0" fillId="0" borderId="0" xfId="0" applyNumberFormat="1"/>
    <xf numFmtId="3" fontId="11" fillId="11" borderId="1" xfId="0" applyNumberFormat="1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0" xfId="0" applyAlignment="1"/>
    <xf numFmtId="0" fontId="2" fillId="0" borderId="7" xfId="0" applyFont="1" applyBorder="1"/>
    <xf numFmtId="0" fontId="2" fillId="0" borderId="7" xfId="0" applyFont="1" applyFill="1" applyBorder="1"/>
    <xf numFmtId="0" fontId="13" fillId="0" borderId="0" xfId="0" applyFont="1"/>
    <xf numFmtId="0" fontId="17" fillId="0" borderId="9" xfId="0" applyFont="1" applyBorder="1"/>
    <xf numFmtId="0" fontId="10" fillId="9" borderId="1" xfId="0" applyFont="1" applyFill="1" applyBorder="1" applyAlignment="1">
      <alignment horizontal="center"/>
    </xf>
    <xf numFmtId="166" fontId="10" fillId="10" borderId="1" xfId="0" applyNumberFormat="1" applyFont="1" applyFill="1" applyBorder="1" applyProtection="1"/>
    <xf numFmtId="166" fontId="10" fillId="9" borderId="1" xfId="0" applyNumberFormat="1" applyFont="1" applyFill="1" applyBorder="1" applyProtection="1"/>
    <xf numFmtId="166" fontId="10" fillId="9" borderId="6" xfId="0" applyNumberFormat="1" applyFont="1" applyFill="1" applyBorder="1" applyProtection="1"/>
    <xf numFmtId="166" fontId="10" fillId="22" borderId="1" xfId="0" applyNumberFormat="1" applyFont="1" applyFill="1" applyBorder="1" applyProtection="1"/>
    <xf numFmtId="14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Protection="1"/>
    <xf numFmtId="0" fontId="17" fillId="0" borderId="9" xfId="0" applyFont="1" applyFill="1" applyBorder="1"/>
    <xf numFmtId="166" fontId="10" fillId="26" borderId="1" xfId="0" applyNumberFormat="1" applyFont="1" applyFill="1" applyBorder="1" applyProtection="1"/>
    <xf numFmtId="0" fontId="10" fillId="9" borderId="15" xfId="0" applyFont="1" applyFill="1" applyBorder="1" applyAlignment="1">
      <alignment horizontal="center"/>
    </xf>
    <xf numFmtId="166" fontId="10" fillId="10" borderId="15" xfId="0" applyNumberFormat="1" applyFont="1" applyFill="1" applyBorder="1" applyProtection="1"/>
    <xf numFmtId="166" fontId="10" fillId="9" borderId="15" xfId="0" applyNumberFormat="1" applyFont="1" applyFill="1" applyBorder="1" applyProtection="1"/>
    <xf numFmtId="0" fontId="17" fillId="0" borderId="14" xfId="0" applyFont="1" applyBorder="1"/>
    <xf numFmtId="0" fontId="17" fillId="0" borderId="14" xfId="0" applyFont="1" applyFill="1" applyBorder="1"/>
    <xf numFmtId="0" fontId="13" fillId="0" borderId="9" xfId="0" applyFont="1" applyBorder="1"/>
    <xf numFmtId="0" fontId="13" fillId="0" borderId="5" xfId="0" applyFont="1" applyBorder="1"/>
    <xf numFmtId="3" fontId="11" fillId="15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166" fontId="11" fillId="28" borderId="1" xfId="0" applyNumberFormat="1" applyFont="1" applyFill="1" applyBorder="1" applyAlignment="1">
      <alignment horizontal="center" vertical="center"/>
    </xf>
    <xf numFmtId="166" fontId="12" fillId="29" borderId="3" xfId="0" applyNumberFormat="1" applyFont="1" applyFill="1" applyBorder="1"/>
    <xf numFmtId="166" fontId="12" fillId="29" borderId="12" xfId="0" applyNumberFormat="1" applyFont="1" applyFill="1" applyBorder="1"/>
    <xf numFmtId="3" fontId="11" fillId="28" borderId="3" xfId="0" applyNumberFormat="1" applyFont="1" applyFill="1" applyBorder="1" applyAlignment="1">
      <alignment horizontal="center" vertical="center"/>
    </xf>
    <xf numFmtId="3" fontId="0" fillId="0" borderId="3" xfId="0" applyNumberFormat="1" applyBorder="1"/>
    <xf numFmtId="0" fontId="20" fillId="23" borderId="1" xfId="0" applyFont="1" applyFill="1" applyBorder="1"/>
    <xf numFmtId="3" fontId="19" fillId="23" borderId="1" xfId="0" applyNumberFormat="1" applyFont="1" applyFill="1" applyBorder="1"/>
    <xf numFmtId="0" fontId="20" fillId="2" borderId="1" xfId="0" applyFont="1" applyFill="1" applyBorder="1"/>
    <xf numFmtId="3" fontId="19" fillId="2" borderId="1" xfId="0" applyNumberFormat="1" applyFont="1" applyFill="1" applyBorder="1"/>
    <xf numFmtId="0" fontId="20" fillId="5" borderId="1" xfId="0" applyFont="1" applyFill="1" applyBorder="1"/>
    <xf numFmtId="3" fontId="19" fillId="5" borderId="1" xfId="0" applyNumberFormat="1" applyFont="1" applyFill="1" applyBorder="1"/>
    <xf numFmtId="0" fontId="20" fillId="2" borderId="4" xfId="0" applyFont="1" applyFill="1" applyBorder="1"/>
    <xf numFmtId="166" fontId="19" fillId="2" borderId="8" xfId="0" applyNumberFormat="1" applyFont="1" applyFill="1" applyBorder="1"/>
    <xf numFmtId="0" fontId="20" fillId="5" borderId="2" xfId="0" applyFont="1" applyFill="1" applyBorder="1"/>
    <xf numFmtId="166" fontId="19" fillId="5" borderId="1" xfId="0" applyNumberFormat="1" applyFont="1" applyFill="1" applyBorder="1"/>
    <xf numFmtId="0" fontId="19" fillId="4" borderId="13" xfId="0" applyFont="1" applyFill="1" applyBorder="1"/>
    <xf numFmtId="166" fontId="19" fillId="4" borderId="15" xfId="0" applyNumberFormat="1" applyFont="1" applyFill="1" applyBorder="1"/>
    <xf numFmtId="0" fontId="19" fillId="23" borderId="1" xfId="0" applyFont="1" applyFill="1" applyBorder="1"/>
    <xf numFmtId="0" fontId="2" fillId="0" borderId="14" xfId="0" applyFont="1" applyBorder="1"/>
    <xf numFmtId="166" fontId="10" fillId="30" borderId="1" xfId="0" applyNumberFormat="1" applyFont="1" applyFill="1" applyBorder="1" applyProtection="1"/>
    <xf numFmtId="0" fontId="6" fillId="31" borderId="1" xfId="0" applyFont="1" applyFill="1" applyBorder="1"/>
    <xf numFmtId="0" fontId="2" fillId="31" borderId="1" xfId="0" applyFont="1" applyFill="1" applyBorder="1"/>
    <xf numFmtId="14" fontId="10" fillId="0" borderId="2" xfId="0" applyNumberFormat="1" applyFont="1" applyFill="1" applyBorder="1" applyAlignment="1">
      <alignment vertical="center"/>
    </xf>
    <xf numFmtId="14" fontId="10" fillId="0" borderId="7" xfId="0" applyNumberFormat="1" applyFont="1" applyFill="1" applyBorder="1" applyAlignment="1">
      <alignment vertical="center"/>
    </xf>
    <xf numFmtId="14" fontId="10" fillId="0" borderId="3" xfId="0" applyNumberFormat="1" applyFont="1" applyFill="1" applyBorder="1" applyAlignment="1">
      <alignment vertical="center"/>
    </xf>
    <xf numFmtId="0" fontId="0" fillId="0" borderId="15" xfId="0" applyBorder="1"/>
    <xf numFmtId="0" fontId="0" fillId="2" borderId="2" xfId="0" applyFill="1" applyBorder="1"/>
    <xf numFmtId="0" fontId="0" fillId="2" borderId="3" xfId="0" applyFill="1" applyBorder="1"/>
    <xf numFmtId="0" fontId="0" fillId="0" borderId="3" xfId="0" applyFill="1" applyBorder="1"/>
    <xf numFmtId="0" fontId="22" fillId="7" borderId="3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165" fontId="22" fillId="7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2" fillId="12" borderId="1" xfId="0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/>
    </xf>
    <xf numFmtId="165" fontId="22" fillId="12" borderId="1" xfId="0" applyNumberFormat="1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165" fontId="22" fillId="14" borderId="1" xfId="0" applyNumberFormat="1" applyFont="1" applyFill="1" applyBorder="1" applyAlignment="1">
      <alignment horizontal="center" vertical="center"/>
    </xf>
    <xf numFmtId="0" fontId="23" fillId="0" borderId="9" xfId="0" applyFont="1" applyBorder="1"/>
    <xf numFmtId="0" fontId="22" fillId="21" borderId="3" xfId="0" applyFont="1" applyFill="1" applyBorder="1" applyAlignment="1">
      <alignment horizontal="center" vertical="center" wrapText="1"/>
    </xf>
    <xf numFmtId="0" fontId="22" fillId="21" borderId="1" xfId="0" applyFont="1" applyFill="1" applyBorder="1" applyAlignment="1">
      <alignment horizontal="center" vertical="center" wrapText="1"/>
    </xf>
    <xf numFmtId="0" fontId="22" fillId="21" borderId="1" xfId="0" applyFont="1" applyFill="1" applyBorder="1" applyAlignment="1">
      <alignment horizontal="center" vertical="center"/>
    </xf>
    <xf numFmtId="165" fontId="22" fillId="21" borderId="1" xfId="0" applyNumberFormat="1" applyFont="1" applyFill="1" applyBorder="1" applyAlignment="1">
      <alignment horizontal="center" vertical="center"/>
    </xf>
    <xf numFmtId="0" fontId="22" fillId="27" borderId="3" xfId="0" applyFont="1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center"/>
    </xf>
    <xf numFmtId="165" fontId="22" fillId="27" borderId="1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0" fontId="2" fillId="31" borderId="3" xfId="0" applyFont="1" applyFill="1" applyBorder="1"/>
    <xf numFmtId="14" fontId="10" fillId="0" borderId="10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166" fontId="10" fillId="0" borderId="7" xfId="0" applyNumberFormat="1" applyFont="1" applyFill="1" applyBorder="1" applyProtection="1"/>
    <xf numFmtId="166" fontId="10" fillId="0" borderId="3" xfId="0" applyNumberFormat="1" applyFont="1" applyFill="1" applyBorder="1" applyProtection="1"/>
    <xf numFmtId="0" fontId="10" fillId="0" borderId="0" xfId="0" applyFont="1" applyFill="1" applyBorder="1" applyAlignment="1">
      <alignment horizontal="center"/>
    </xf>
    <xf numFmtId="166" fontId="10" fillId="0" borderId="14" xfId="0" applyNumberFormat="1" applyFont="1" applyFill="1" applyBorder="1" applyProtection="1"/>
    <xf numFmtId="166" fontId="10" fillId="0" borderId="12" xfId="0" applyNumberFormat="1" applyFont="1" applyFill="1" applyBorder="1" applyProtection="1"/>
    <xf numFmtId="0" fontId="2" fillId="0" borderId="2" xfId="0" applyFont="1" applyFill="1" applyBorder="1"/>
    <xf numFmtId="0" fontId="2" fillId="0" borderId="3" xfId="0" applyFont="1" applyFill="1" applyBorder="1"/>
    <xf numFmtId="0" fontId="0" fillId="0" borderId="12" xfId="0" applyBorder="1"/>
    <xf numFmtId="3" fontId="10" fillId="0" borderId="6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14" fontId="10" fillId="8" borderId="6" xfId="0" applyNumberFormat="1" applyFont="1" applyFill="1" applyBorder="1" applyAlignment="1">
      <alignment horizontal="center" vertical="center"/>
    </xf>
    <xf numFmtId="14" fontId="10" fillId="8" borderId="1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7" xfId="0" applyNumberFormat="1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4" fontId="21" fillId="0" borderId="2" xfId="0" applyNumberFormat="1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1" fillId="13" borderId="2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1" fillId="20" borderId="2" xfId="0" applyFont="1" applyFill="1" applyBorder="1" applyAlignment="1">
      <alignment horizontal="center" vertical="center"/>
    </xf>
    <xf numFmtId="0" fontId="11" fillId="20" borderId="3" xfId="0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/>
    </xf>
    <xf numFmtId="0" fontId="12" fillId="18" borderId="3" xfId="0" applyFont="1" applyFill="1" applyBorder="1" applyAlignment="1">
      <alignment horizontal="center"/>
    </xf>
    <xf numFmtId="0" fontId="12" fillId="16" borderId="2" xfId="0" applyFont="1" applyFill="1" applyBorder="1" applyAlignment="1">
      <alignment horizontal="center"/>
    </xf>
    <xf numFmtId="0" fontId="12" fillId="16" borderId="3" xfId="0" applyFont="1" applyFill="1" applyBorder="1" applyAlignment="1">
      <alignment horizontal="center"/>
    </xf>
    <xf numFmtId="0" fontId="12" fillId="19" borderId="2" xfId="0" applyFont="1" applyFill="1" applyBorder="1" applyAlignment="1">
      <alignment horizontal="center"/>
    </xf>
    <xf numFmtId="0" fontId="12" fillId="19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4" fillId="25" borderId="2" xfId="0" applyFont="1" applyFill="1" applyBorder="1" applyAlignment="1">
      <alignment horizontal="center"/>
    </xf>
    <xf numFmtId="0" fontId="14" fillId="25" borderId="7" xfId="0" applyFont="1" applyFill="1" applyBorder="1" applyAlignment="1">
      <alignment horizontal="center"/>
    </xf>
    <xf numFmtId="0" fontId="14" fillId="25" borderId="3" xfId="0" applyFont="1" applyFill="1" applyBorder="1" applyAlignment="1">
      <alignment horizontal="center"/>
    </xf>
    <xf numFmtId="0" fontId="12" fillId="17" borderId="2" xfId="0" applyFont="1" applyFill="1" applyBorder="1" applyAlignment="1">
      <alignment horizontal="center"/>
    </xf>
    <xf numFmtId="0" fontId="12" fillId="17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9" fillId="24" borderId="1" xfId="0" applyFont="1" applyFill="1" applyBorder="1" applyAlignment="1">
      <alignment horizontal="center"/>
    </xf>
    <xf numFmtId="164" fontId="8" fillId="6" borderId="2" xfId="0" applyNumberFormat="1" applyFont="1" applyFill="1" applyBorder="1" applyAlignment="1">
      <alignment horizontal="center"/>
    </xf>
    <xf numFmtId="164" fontId="8" fillId="6" borderId="7" xfId="0" applyNumberFormat="1" applyFont="1" applyFill="1" applyBorder="1" applyAlignment="1">
      <alignment horizontal="center"/>
    </xf>
    <xf numFmtId="164" fontId="8" fillId="6" borderId="3" xfId="0" applyNumberFormat="1" applyFont="1" applyFill="1" applyBorder="1" applyAlignment="1">
      <alignment horizontal="center"/>
    </xf>
    <xf numFmtId="14" fontId="10" fillId="8" borderId="8" xfId="0" applyNumberFormat="1" applyFont="1" applyFill="1" applyBorder="1" applyAlignment="1">
      <alignment horizontal="center" vertical="center"/>
    </xf>
    <xf numFmtId="14" fontId="10" fillId="8" borderId="9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16" fillId="6" borderId="13" xfId="0" applyNumberFormat="1" applyFont="1" applyFill="1" applyBorder="1" applyAlignment="1">
      <alignment horizontal="center"/>
    </xf>
    <xf numFmtId="164" fontId="16" fillId="6" borderId="10" xfId="0" applyNumberFormat="1" applyFont="1" applyFill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14" fontId="10" fillId="8" borderId="15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0" fontId="11" fillId="28" borderId="2" xfId="0" applyFont="1" applyFill="1" applyBorder="1" applyAlignment="1">
      <alignment horizontal="center" vertical="center"/>
    </xf>
    <xf numFmtId="0" fontId="11" fillId="28" borderId="3" xfId="0" applyFont="1" applyFill="1" applyBorder="1" applyAlignment="1">
      <alignment horizontal="center" vertical="center"/>
    </xf>
    <xf numFmtId="0" fontId="12" fillId="29" borderId="2" xfId="0" applyFont="1" applyFill="1" applyBorder="1" applyAlignment="1">
      <alignment horizontal="center"/>
    </xf>
    <xf numFmtId="0" fontId="12" fillId="29" borderId="3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4141"/>
      <color rgb="FFA23838"/>
      <color rgb="FFB13D3D"/>
      <color rgb="FFC14B4B"/>
      <color rgb="FFBF4545"/>
      <color rgb="FFC55757"/>
      <color rgb="FF8F3131"/>
      <color rgb="FFCD6D6D"/>
      <color rgb="FFC24E4E"/>
      <color rgb="FFAB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Family Resident Zip Code</a:t>
            </a:r>
          </a:p>
        </c:rich>
      </c:tx>
      <c:layout>
        <c:manualLayout>
          <c:xMode val="edge"/>
          <c:yMode val="edge"/>
          <c:x val="0.29785317636944802"/>
          <c:y val="2.4723409573803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10425581297859"/>
          <c:y val="0.15009403083392209"/>
          <c:w val="0.86572579284620954"/>
          <c:h val="0.6267427868587557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Sheet1!$H$62:$H$97</c:f>
              <c:numCache>
                <c:formatCode>General</c:formatCode>
                <c:ptCount val="36"/>
                <c:pt idx="0">
                  <c:v>85145</c:v>
                </c:pt>
                <c:pt idx="1">
                  <c:v>85623</c:v>
                </c:pt>
                <c:pt idx="2">
                  <c:v>85624</c:v>
                </c:pt>
                <c:pt idx="3">
                  <c:v>85634</c:v>
                </c:pt>
                <c:pt idx="4">
                  <c:v>85650</c:v>
                </c:pt>
                <c:pt idx="5">
                  <c:v>85653</c:v>
                </c:pt>
                <c:pt idx="6">
                  <c:v>85658</c:v>
                </c:pt>
                <c:pt idx="7">
                  <c:v>85701</c:v>
                </c:pt>
                <c:pt idx="8">
                  <c:v>85703</c:v>
                </c:pt>
                <c:pt idx="9">
                  <c:v>85704</c:v>
                </c:pt>
                <c:pt idx="10">
                  <c:v>85705</c:v>
                </c:pt>
                <c:pt idx="11">
                  <c:v>85706</c:v>
                </c:pt>
                <c:pt idx="12">
                  <c:v>85710</c:v>
                </c:pt>
                <c:pt idx="13">
                  <c:v>85711</c:v>
                </c:pt>
                <c:pt idx="14">
                  <c:v>85712</c:v>
                </c:pt>
                <c:pt idx="15">
                  <c:v>85713</c:v>
                </c:pt>
                <c:pt idx="16">
                  <c:v>85714</c:v>
                </c:pt>
                <c:pt idx="17">
                  <c:v>85716</c:v>
                </c:pt>
                <c:pt idx="18">
                  <c:v>85719</c:v>
                </c:pt>
                <c:pt idx="19">
                  <c:v>85730</c:v>
                </c:pt>
                <c:pt idx="20">
                  <c:v>85735</c:v>
                </c:pt>
                <c:pt idx="21">
                  <c:v>85736</c:v>
                </c:pt>
                <c:pt idx="22">
                  <c:v>85737</c:v>
                </c:pt>
                <c:pt idx="23">
                  <c:v>85739</c:v>
                </c:pt>
                <c:pt idx="24">
                  <c:v>85741</c:v>
                </c:pt>
                <c:pt idx="25">
                  <c:v>85742</c:v>
                </c:pt>
                <c:pt idx="26">
                  <c:v>85743</c:v>
                </c:pt>
                <c:pt idx="27">
                  <c:v>85745</c:v>
                </c:pt>
                <c:pt idx="28">
                  <c:v>85746</c:v>
                </c:pt>
                <c:pt idx="29">
                  <c:v>85747</c:v>
                </c:pt>
                <c:pt idx="30">
                  <c:v>85748</c:v>
                </c:pt>
                <c:pt idx="31">
                  <c:v>85750</c:v>
                </c:pt>
                <c:pt idx="32">
                  <c:v>85754</c:v>
                </c:pt>
                <c:pt idx="33">
                  <c:v>85755</c:v>
                </c:pt>
                <c:pt idx="34">
                  <c:v>85756</c:v>
                </c:pt>
                <c:pt idx="35">
                  <c:v>85757</c:v>
                </c:pt>
              </c:numCache>
            </c:numRef>
          </c:cat>
          <c:val>
            <c:numRef>
              <c:f>Sheet1!$I$62:$I$97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16</c:v>
                </c:pt>
                <c:pt idx="6">
                  <c:v>2</c:v>
                </c:pt>
                <c:pt idx="7">
                  <c:v>218</c:v>
                </c:pt>
                <c:pt idx="8">
                  <c:v>2</c:v>
                </c:pt>
                <c:pt idx="9">
                  <c:v>5</c:v>
                </c:pt>
                <c:pt idx="10">
                  <c:v>506</c:v>
                </c:pt>
                <c:pt idx="11">
                  <c:v>53</c:v>
                </c:pt>
                <c:pt idx="12">
                  <c:v>5</c:v>
                </c:pt>
                <c:pt idx="13">
                  <c:v>435</c:v>
                </c:pt>
                <c:pt idx="14">
                  <c:v>12</c:v>
                </c:pt>
                <c:pt idx="15">
                  <c:v>266</c:v>
                </c:pt>
                <c:pt idx="16">
                  <c:v>34</c:v>
                </c:pt>
                <c:pt idx="17">
                  <c:v>23</c:v>
                </c:pt>
                <c:pt idx="18">
                  <c:v>17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13</c:v>
                </c:pt>
                <c:pt idx="25">
                  <c:v>5</c:v>
                </c:pt>
                <c:pt idx="26">
                  <c:v>44</c:v>
                </c:pt>
                <c:pt idx="27">
                  <c:v>64</c:v>
                </c:pt>
                <c:pt idx="28">
                  <c:v>49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7</c:v>
                </c:pt>
                <c:pt idx="3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2-430C-AED6-51E04E0C63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55459000"/>
        <c:axId val="555460968"/>
      </c:barChart>
      <c:catAx>
        <c:axId val="555459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Resident Zip Code</a:t>
                </a:r>
              </a:p>
            </c:rich>
          </c:tx>
          <c:layout>
            <c:manualLayout>
              <c:xMode val="edge"/>
              <c:yMode val="edge"/>
              <c:x val="0.41104407138044252"/>
              <c:y val="0.91630198944797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460968"/>
        <c:crosses val="autoZero"/>
        <c:auto val="1"/>
        <c:lblAlgn val="ctr"/>
        <c:lblOffset val="100"/>
        <c:noMultiLvlLbl val="0"/>
      </c:catAx>
      <c:valAx>
        <c:axId val="55546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Families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459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Proportions of Family Resident Zip Code</a:t>
            </a:r>
          </a:p>
        </c:rich>
      </c:tx>
      <c:layout>
        <c:manualLayout>
          <c:xMode val="edge"/>
          <c:yMode val="edge"/>
          <c:x val="0.14778338335060179"/>
          <c:y val="5.9667541557305455E-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5360362774750398"/>
          <c:y val="0.19942325687549925"/>
          <c:w val="0.56228844165954139"/>
          <c:h val="0.7541999315302978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A0-44E7-8D19-B206410C127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0A0-44E7-8D19-B206410C127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0A0-44E7-8D19-B206410C127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339C-4809-94F2-890E72127EF4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D3C8-46C1-91C0-D20EE884A553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D3C8-46C1-91C0-D20EE884A553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D3C8-46C1-91C0-D20EE884A553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D3C8-46C1-91C0-D20EE884A553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D3C8-46C1-91C0-D20EE884A553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D3C8-46C1-91C0-D20EE884A553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D3C8-46C1-91C0-D20EE884A553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4-F6F9-4D96-933A-D3EB8C9A235B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E24A-4F09-8A8F-ECC6FFC48A21}"/>
              </c:ext>
            </c:extLst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E24A-4F09-8A8F-ECC6FFC48A21}"/>
              </c:ext>
            </c:extLst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339C-4809-94F2-890E72127EF4}"/>
              </c:ext>
            </c:extLst>
          </c:dPt>
          <c:dPt>
            <c:idx val="2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A-3189-4E91-832F-5C5D421E6BB1}"/>
              </c:ext>
            </c:extLst>
          </c:dPt>
          <c:dPt>
            <c:idx val="3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33F3-441D-844A-80FA09F5DB30}"/>
              </c:ext>
            </c:extLst>
          </c:dPt>
          <c:dPt>
            <c:idx val="3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935A-454A-A7A7-90A236E6617D}"/>
              </c:ext>
            </c:extLst>
          </c:dPt>
          <c:dLbls>
            <c:dLbl>
              <c:idx val="0"/>
              <c:layout>
                <c:manualLayout>
                  <c:x val="4.8037350402889353E-2"/>
                  <c:y val="-0.101246132212210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6406170218483783E-2"/>
                      <c:h val="8.16173294793847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A0-44E7-8D19-B206410C1277}"/>
                </c:ext>
              </c:extLst>
            </c:dLbl>
            <c:dLbl>
              <c:idx val="1"/>
              <c:layout>
                <c:manualLayout>
                  <c:x val="7.6423103264926365E-2"/>
                  <c:y val="-0.107490173950867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2855607212920907E-2"/>
                      <c:h val="7.02814046978304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A0-44E7-8D19-B206410C1277}"/>
                </c:ext>
              </c:extLst>
            </c:dLbl>
            <c:dLbl>
              <c:idx val="2"/>
              <c:layout>
                <c:manualLayout>
                  <c:x val="0.10250180199955074"/>
                  <c:y val="-9.33655306745858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5362933886129754E-2"/>
                      <c:h val="7.02666727874689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A0-44E7-8D19-B206410C1277}"/>
                </c:ext>
              </c:extLst>
            </c:dLbl>
            <c:dLbl>
              <c:idx val="3"/>
              <c:layout>
                <c:manualLayout>
                  <c:x val="0.14976246952541178"/>
                  <c:y val="-5.43173167994819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3087665261666068E-2"/>
                      <c:h val="7.79144794400699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4CB-45FD-8E3F-CB0B98B11CE6}"/>
                </c:ext>
              </c:extLst>
            </c:dLbl>
            <c:dLbl>
              <c:idx val="4"/>
              <c:layout>
                <c:manualLayout>
                  <c:x val="0.12332749340121864"/>
                  <c:y val="-7.84313564034056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1500773384860565E-2"/>
                      <c:h val="7.57778651067129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4CB-45FD-8E3F-CB0B98B11CE6}"/>
                </c:ext>
              </c:extLst>
            </c:dLbl>
            <c:dLbl>
              <c:idx val="5"/>
              <c:layout>
                <c:manualLayout>
                  <c:x val="0.17300716439109637"/>
                  <c:y val="-4.85081262975062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9857804187967882E-2"/>
                      <c:h val="4.01753196482268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0A0-44E7-8D19-B206410C1277}"/>
                </c:ext>
              </c:extLst>
            </c:dLbl>
            <c:dLbl>
              <c:idx val="6"/>
              <c:layout>
                <c:manualLayout>
                  <c:x val="0.16742930243653792"/>
                  <c:y val="-1.08759032281567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1415065265913569E-2"/>
                      <c:h val="4.22777863983650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0A0-44E7-8D19-B206410C1277}"/>
                </c:ext>
              </c:extLst>
            </c:dLbl>
            <c:dLbl>
              <c:idx val="7"/>
              <c:layout>
                <c:manualLayout>
                  <c:x val="0.10379242577539098"/>
                  <c:y val="3.44965806831324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0391555172334185"/>
                      <c:h val="5.71128489001892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4-339C-4809-94F2-890E72127EF4}"/>
                </c:ext>
              </c:extLst>
            </c:dLbl>
            <c:dLbl>
              <c:idx val="8"/>
              <c:layout>
                <c:manualLayout>
                  <c:x val="7.4026032807430739E-2"/>
                  <c:y val="-1.63950080574985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714203005190072E-2"/>
                      <c:h val="3.00043181375251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4-505D-476C-8E22-CC0A41BB28D1}"/>
                </c:ext>
              </c:extLst>
            </c:dLbl>
            <c:dLbl>
              <c:idx val="9"/>
              <c:layout>
                <c:manualLayout>
                  <c:x val="6.6543943099262759E-2"/>
                  <c:y val="2.35159338988205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935A-454A-A7A7-90A236E6617D}"/>
                </c:ext>
              </c:extLst>
            </c:dLbl>
            <c:dLbl>
              <c:idx val="11"/>
              <c:layout>
                <c:manualLayout>
                  <c:x val="1.5927189988623434E-2"/>
                  <c:y val="-1.443001443001453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4DA2-4F35-9B84-86939F47ABAE}"/>
                </c:ext>
              </c:extLst>
            </c:dLbl>
            <c:dLbl>
              <c:idx val="12"/>
              <c:layout>
                <c:manualLayout>
                  <c:x val="3.8560371933030559E-2"/>
                  <c:y val="-1.684662834867160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7662967043795277E-2"/>
                      <c:h val="5.12363227323857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339C-4809-94F2-890E72127EF4}"/>
                </c:ext>
              </c:extLst>
            </c:dLbl>
            <c:dLbl>
              <c:idx val="13"/>
              <c:layout>
                <c:manualLayout>
                  <c:x val="-1.7241297175835213E-4"/>
                  <c:y val="3.55449794131274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0082860831400635"/>
                      <c:h val="3.8304663873036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505D-476C-8E22-CC0A41BB28D1}"/>
                </c:ext>
              </c:extLst>
            </c:dLbl>
            <c:dLbl>
              <c:idx val="14"/>
              <c:layout>
                <c:manualLayout>
                  <c:x val="-6.9620273575018224E-2"/>
                  <c:y val="7.22748264061928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8.8598174374960814E-2"/>
                      <c:h val="6.12961670930374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935A-454A-A7A7-90A236E6617D}"/>
                </c:ext>
              </c:extLst>
            </c:dLbl>
            <c:dLbl>
              <c:idx val="16"/>
              <c:layout>
                <c:manualLayout>
                  <c:x val="-2.9794402845234234E-2"/>
                  <c:y val="5.609473981465672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D3C8-46C1-91C0-D20EE884A553}"/>
                </c:ext>
              </c:extLst>
            </c:dLbl>
            <c:dLbl>
              <c:idx val="17"/>
              <c:layout>
                <c:manualLayout>
                  <c:x val="-4.8334069988106347E-2"/>
                  <c:y val="7.06769892278226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D3C8-46C1-91C0-D20EE884A553}"/>
                </c:ext>
              </c:extLst>
            </c:dLbl>
            <c:dLbl>
              <c:idx val="18"/>
              <c:layout>
                <c:manualLayout>
                  <c:x val="-6.1901769164076928E-2"/>
                  <c:y val="7.54902016314026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D3C8-46C1-91C0-D20EE884A553}"/>
                </c:ext>
              </c:extLst>
            </c:dLbl>
            <c:dLbl>
              <c:idx val="19"/>
              <c:layout>
                <c:manualLayout>
                  <c:x val="-7.80074036515188E-2"/>
                  <c:y val="6.23437840094702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D3C8-46C1-91C0-D20EE884A553}"/>
                </c:ext>
              </c:extLst>
            </c:dLbl>
            <c:dLbl>
              <c:idx val="20"/>
              <c:layout>
                <c:manualLayout>
                  <c:x val="-7.7594142130882657E-2"/>
                  <c:y val="4.73646478712549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D3C8-46C1-91C0-D20EE884A553}"/>
                </c:ext>
              </c:extLst>
            </c:dLbl>
            <c:dLbl>
              <c:idx val="21"/>
              <c:layout>
                <c:manualLayout>
                  <c:x val="-8.2180315018397135E-2"/>
                  <c:y val="2.62681562528066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D3C8-46C1-91C0-D20EE884A553}"/>
                </c:ext>
              </c:extLst>
            </c:dLbl>
            <c:dLbl>
              <c:idx val="22"/>
              <c:layout>
                <c:manualLayout>
                  <c:x val="-7.5318222212906155E-2"/>
                  <c:y val="3.6007052527411887E-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D3C8-46C1-91C0-D20EE884A553}"/>
                </c:ext>
              </c:extLst>
            </c:dLbl>
            <c:dLbl>
              <c:idx val="23"/>
              <c:layout>
                <c:manualLayout>
                  <c:x val="-6.6160332459587329E-2"/>
                  <c:y val="-3.09421953297639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7884048623614884E-2"/>
                      <c:h val="3.37131909144268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F-D3C8-46C1-91C0-D20EE884A553}"/>
                </c:ext>
              </c:extLst>
            </c:dLbl>
            <c:dLbl>
              <c:idx val="24"/>
              <c:layout>
                <c:manualLayout>
                  <c:x val="-6.0641746171774445E-2"/>
                  <c:y val="-4.43347960018416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D3C8-46C1-91C0-D20EE884A553}"/>
                </c:ext>
              </c:extLst>
            </c:dLbl>
            <c:dLbl>
              <c:idx val="25"/>
              <c:layout>
                <c:manualLayout>
                  <c:x val="-5.4773504858849638E-2"/>
                  <c:y val="-6.02719624814604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F6F9-4D96-933A-D3EB8C9A235B}"/>
                </c:ext>
              </c:extLst>
            </c:dLbl>
            <c:dLbl>
              <c:idx val="26"/>
              <c:layout>
                <c:manualLayout>
                  <c:x val="-4.1249354448280512E-2"/>
                  <c:y val="-5.906168048555308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24A-4F09-8A8F-ECC6FFC48A21}"/>
                </c:ext>
              </c:extLst>
            </c:dLbl>
            <c:dLbl>
              <c:idx val="27"/>
              <c:layout>
                <c:manualLayout>
                  <c:x val="-2.0789566221770554E-3"/>
                  <c:y val="1.44983003862059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E24A-4F09-8A8F-ECC6FFC48A21}"/>
                </c:ext>
              </c:extLst>
            </c:dLbl>
            <c:dLbl>
              <c:idx val="28"/>
              <c:layout>
                <c:manualLayout>
                  <c:x val="-0.11366870252001446"/>
                  <c:y val="-1.7709497593806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7.9021390568332531E-2"/>
                      <c:h val="4.74250819054946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339C-4809-94F2-890E72127EF4}"/>
                </c:ext>
              </c:extLst>
            </c:dLbl>
            <c:dLbl>
              <c:idx val="29"/>
              <c:layout>
                <c:manualLayout>
                  <c:x val="-0.13305304311906016"/>
                  <c:y val="-4.0131276049484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9580231651930878E-2"/>
                      <c:h val="7.65472497755962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A-3189-4E91-832F-5C5D421E6BB1}"/>
                </c:ext>
              </c:extLst>
            </c:dLbl>
            <c:dLbl>
              <c:idx val="30"/>
              <c:layout>
                <c:manualLayout>
                  <c:x val="-0.10569999129024692"/>
                  <c:y val="-6.14563517654379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4448083204643551E-2"/>
                      <c:h val="8.0513998250218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9-3189-4E91-832F-5C5D421E6BB1}"/>
                </c:ext>
              </c:extLst>
            </c:dLbl>
            <c:dLbl>
              <c:idx val="31"/>
              <c:layout>
                <c:manualLayout>
                  <c:x val="-7.9875844457543213E-2"/>
                  <c:y val="-7.88854846266068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6688979167784174E-2"/>
                      <c:h val="8.6069553805774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58-6770-4EE2-B84F-872A34205BD2}"/>
                </c:ext>
              </c:extLst>
            </c:dLbl>
            <c:dLbl>
              <c:idx val="32"/>
              <c:layout>
                <c:manualLayout>
                  <c:x val="-1.8359237921903512E-2"/>
                  <c:y val="-0.102761700471490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5519121160616155E-2"/>
                      <c:h val="7.18947558357722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505D-476C-8E22-CC0A41BB28D1}"/>
                </c:ext>
              </c:extLst>
            </c:dLbl>
            <c:dLbl>
              <c:idx val="33"/>
              <c:layout>
                <c:manualLayout>
                  <c:x val="-5.1702684447091585E-2"/>
                  <c:y val="-9.73584174374468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6688979167784174E-2"/>
                      <c:h val="7.21806649168853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505D-476C-8E22-CC0A41BB28D1}"/>
                </c:ext>
              </c:extLst>
            </c:dLbl>
            <c:dLbl>
              <c:idx val="34"/>
              <c:layout>
                <c:manualLayout>
                  <c:x val="3.1906246916800778E-3"/>
                  <c:y val="-9.75939804299646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2149312133163558E-2"/>
                      <c:h val="8.63412073490813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33F3-441D-844A-80FA09F5DB30}"/>
                </c:ext>
              </c:extLst>
            </c:dLbl>
            <c:dLbl>
              <c:idx val="35"/>
              <c:layout>
                <c:manualLayout>
                  <c:x val="2.1042994041950036E-2"/>
                  <c:y val="-0.108194923947316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4.4424677290765269E-2"/>
                      <c:h val="7.77914124370817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935A-454A-A7A7-90A236E66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numRef>
              <c:f>Sheet1!$H$62:$H$97</c:f>
              <c:numCache>
                <c:formatCode>General</c:formatCode>
                <c:ptCount val="36"/>
                <c:pt idx="0">
                  <c:v>85145</c:v>
                </c:pt>
                <c:pt idx="1">
                  <c:v>85623</c:v>
                </c:pt>
                <c:pt idx="2">
                  <c:v>85624</c:v>
                </c:pt>
                <c:pt idx="3">
                  <c:v>85634</c:v>
                </c:pt>
                <c:pt idx="4">
                  <c:v>85650</c:v>
                </c:pt>
                <c:pt idx="5">
                  <c:v>85653</c:v>
                </c:pt>
                <c:pt idx="6">
                  <c:v>85658</c:v>
                </c:pt>
                <c:pt idx="7">
                  <c:v>85701</c:v>
                </c:pt>
                <c:pt idx="8">
                  <c:v>85703</c:v>
                </c:pt>
                <c:pt idx="9">
                  <c:v>85704</c:v>
                </c:pt>
                <c:pt idx="10">
                  <c:v>85705</c:v>
                </c:pt>
                <c:pt idx="11">
                  <c:v>85706</c:v>
                </c:pt>
                <c:pt idx="12">
                  <c:v>85710</c:v>
                </c:pt>
                <c:pt idx="13">
                  <c:v>85711</c:v>
                </c:pt>
                <c:pt idx="14">
                  <c:v>85712</c:v>
                </c:pt>
                <c:pt idx="15">
                  <c:v>85713</c:v>
                </c:pt>
                <c:pt idx="16">
                  <c:v>85714</c:v>
                </c:pt>
                <c:pt idx="17">
                  <c:v>85716</c:v>
                </c:pt>
                <c:pt idx="18">
                  <c:v>85719</c:v>
                </c:pt>
                <c:pt idx="19">
                  <c:v>85730</c:v>
                </c:pt>
                <c:pt idx="20">
                  <c:v>85735</c:v>
                </c:pt>
                <c:pt idx="21">
                  <c:v>85736</c:v>
                </c:pt>
                <c:pt idx="22">
                  <c:v>85737</c:v>
                </c:pt>
                <c:pt idx="23">
                  <c:v>85739</c:v>
                </c:pt>
                <c:pt idx="24">
                  <c:v>85741</c:v>
                </c:pt>
                <c:pt idx="25">
                  <c:v>85742</c:v>
                </c:pt>
                <c:pt idx="26">
                  <c:v>85743</c:v>
                </c:pt>
                <c:pt idx="27">
                  <c:v>85745</c:v>
                </c:pt>
                <c:pt idx="28">
                  <c:v>85746</c:v>
                </c:pt>
                <c:pt idx="29">
                  <c:v>85747</c:v>
                </c:pt>
                <c:pt idx="30">
                  <c:v>85748</c:v>
                </c:pt>
                <c:pt idx="31">
                  <c:v>85750</c:v>
                </c:pt>
                <c:pt idx="32">
                  <c:v>85754</c:v>
                </c:pt>
                <c:pt idx="33">
                  <c:v>85755</c:v>
                </c:pt>
                <c:pt idx="34">
                  <c:v>85756</c:v>
                </c:pt>
                <c:pt idx="35">
                  <c:v>85757</c:v>
                </c:pt>
              </c:numCache>
            </c:numRef>
          </c:cat>
          <c:val>
            <c:numRef>
              <c:f>Sheet1!$I$62:$I$97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16</c:v>
                </c:pt>
                <c:pt idx="6">
                  <c:v>2</c:v>
                </c:pt>
                <c:pt idx="7">
                  <c:v>218</c:v>
                </c:pt>
                <c:pt idx="8">
                  <c:v>2</c:v>
                </c:pt>
                <c:pt idx="9">
                  <c:v>5</c:v>
                </c:pt>
                <c:pt idx="10">
                  <c:v>506</c:v>
                </c:pt>
                <c:pt idx="11">
                  <c:v>53</c:v>
                </c:pt>
                <c:pt idx="12">
                  <c:v>5</c:v>
                </c:pt>
                <c:pt idx="13">
                  <c:v>435</c:v>
                </c:pt>
                <c:pt idx="14">
                  <c:v>12</c:v>
                </c:pt>
                <c:pt idx="15">
                  <c:v>266</c:v>
                </c:pt>
                <c:pt idx="16">
                  <c:v>34</c:v>
                </c:pt>
                <c:pt idx="17">
                  <c:v>23</c:v>
                </c:pt>
                <c:pt idx="18">
                  <c:v>17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13</c:v>
                </c:pt>
                <c:pt idx="25">
                  <c:v>5</c:v>
                </c:pt>
                <c:pt idx="26">
                  <c:v>44</c:v>
                </c:pt>
                <c:pt idx="27">
                  <c:v>64</c:v>
                </c:pt>
                <c:pt idx="28">
                  <c:v>49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7</c:v>
                </c:pt>
                <c:pt idx="3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B-45FD-8E3F-CB0B98B11CE6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0A0-44E7-8D19-B206410C127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0A0-44E7-8D19-B206410C127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505D-476C-8E22-CC0A41BB28D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935A-454A-A7A7-90A236E6617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0A0-44E7-8D19-B206410C1277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0A0-44E7-8D19-B206410C1277}"/>
              </c:ext>
            </c:extLst>
          </c:dPt>
          <c:dPt>
            <c:idx val="11"/>
            <c:bubble3D val="0"/>
            <c:explosion val="1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0A0-44E7-8D19-B206410C1277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40A0-44E7-8D19-B206410C1277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40A0-44E7-8D19-B206410C1277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40A0-44E7-8D19-B206410C1277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D3C8-46C1-91C0-D20EE884A553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D3C8-46C1-91C0-D20EE884A553}"/>
              </c:ext>
            </c:extLst>
          </c:dPt>
          <c:dPt>
            <c:idx val="17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D3C8-46C1-91C0-D20EE884A553}"/>
              </c:ext>
            </c:extLst>
          </c:dPt>
          <c:dPt>
            <c:idx val="18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D3C8-46C1-91C0-D20EE884A553}"/>
              </c:ext>
            </c:extLst>
          </c:dPt>
          <c:dPt>
            <c:idx val="19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D3C8-46C1-91C0-D20EE884A553}"/>
              </c:ext>
            </c:extLst>
          </c:dPt>
          <c:dPt>
            <c:idx val="20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D3C8-46C1-91C0-D20EE884A553}"/>
              </c:ext>
            </c:extLst>
          </c:dPt>
          <c:dPt>
            <c:idx val="21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D3C8-46C1-91C0-D20EE884A553}"/>
              </c:ext>
            </c:extLst>
          </c:dPt>
          <c:dPt>
            <c:idx val="22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935A-454A-A7A7-90A236E6617D}"/>
              </c:ext>
            </c:extLst>
          </c:dPt>
          <c:dPt>
            <c:idx val="24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D3C8-46C1-91C0-D20EE884A553}"/>
              </c:ext>
            </c:extLst>
          </c:dPt>
          <c:dPt>
            <c:idx val="25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6A65-4D0F-BDC2-3A1AACA4B26A}"/>
              </c:ext>
            </c:extLst>
          </c:dPt>
          <c:dPt>
            <c:idx val="26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E24A-4F09-8A8F-ECC6FFC48A21}"/>
              </c:ext>
            </c:extLst>
          </c:dPt>
          <c:dPt>
            <c:idx val="27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E24A-4F09-8A8F-ECC6FFC48A21}"/>
              </c:ext>
            </c:extLst>
          </c:dPt>
          <c:dPt>
            <c:idx val="28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339C-4809-94F2-890E72127EF4}"/>
              </c:ext>
            </c:extLst>
          </c:dPt>
          <c:dPt>
            <c:idx val="29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935A-454A-A7A7-90A236E6617D}"/>
              </c:ext>
            </c:extLst>
          </c:dPt>
          <c:dPt>
            <c:idx val="34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33F3-441D-844A-80FA09F5DB30}"/>
              </c:ext>
            </c:extLst>
          </c:dPt>
          <c:dPt>
            <c:idx val="35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lumOff val="4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lumOff val="4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Off val="4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935A-454A-A7A7-90A236E6617D}"/>
              </c:ext>
            </c:extLst>
          </c:dPt>
          <c:dLbls>
            <c:dLbl>
              <c:idx val="9"/>
              <c:layout>
                <c:manualLayout>
                  <c:x val="4.9246936618471827E-2"/>
                  <c:y val="1.20339248412833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0A0-44E7-8D19-B206410C1277}"/>
                </c:ext>
              </c:extLst>
            </c:dLbl>
            <c:dLbl>
              <c:idx val="10"/>
              <c:layout>
                <c:manualLayout>
                  <c:x val="-1.2072730314723151E-2"/>
                  <c:y val="1.33867606004629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0A0-44E7-8D19-B206410C1277}"/>
                </c:ext>
              </c:extLst>
            </c:dLbl>
            <c:dLbl>
              <c:idx val="11"/>
              <c:layout>
                <c:manualLayout>
                  <c:x val="0"/>
                  <c:y val="-1.48743085788922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0A0-44E7-8D19-B206410C1277}"/>
                </c:ext>
              </c:extLst>
            </c:dLbl>
            <c:dLbl>
              <c:idx val="12"/>
              <c:layout>
                <c:manualLayout>
                  <c:x val="-1.7706745428032153E-16"/>
                  <c:y val="-8.924468026795305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40A0-44E7-8D19-B206410C1277}"/>
                </c:ext>
              </c:extLst>
            </c:dLbl>
            <c:dLbl>
              <c:idx val="14"/>
              <c:layout>
                <c:manualLayout>
                  <c:x val="-1.4487504527345164E-2"/>
                  <c:y val="-1.487430857889325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40A0-44E7-8D19-B206410C1277}"/>
                </c:ext>
              </c:extLst>
            </c:dLbl>
            <c:dLbl>
              <c:idx val="15"/>
              <c:layout>
                <c:manualLayout>
                  <c:x val="-1.4487504527345253E-2"/>
                  <c:y val="1.1712053977312285E-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D3C8-46C1-91C0-D20EE884A553}"/>
                </c:ext>
              </c:extLst>
            </c:dLbl>
            <c:dLbl>
              <c:idx val="16"/>
              <c:layout>
                <c:manualLayout>
                  <c:x val="2.4145935941274274E-2"/>
                  <c:y val="1.18995639836537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D3C8-46C1-91C0-D20EE884A5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Sheet1!$H$62:$H$97</c:f>
              <c:numCache>
                <c:formatCode>General</c:formatCode>
                <c:ptCount val="36"/>
                <c:pt idx="0">
                  <c:v>85145</c:v>
                </c:pt>
                <c:pt idx="1">
                  <c:v>85623</c:v>
                </c:pt>
                <c:pt idx="2">
                  <c:v>85624</c:v>
                </c:pt>
                <c:pt idx="3">
                  <c:v>85634</c:v>
                </c:pt>
                <c:pt idx="4">
                  <c:v>85650</c:v>
                </c:pt>
                <c:pt idx="5">
                  <c:v>85653</c:v>
                </c:pt>
                <c:pt idx="6">
                  <c:v>85658</c:v>
                </c:pt>
                <c:pt idx="7">
                  <c:v>85701</c:v>
                </c:pt>
                <c:pt idx="8">
                  <c:v>85703</c:v>
                </c:pt>
                <c:pt idx="9">
                  <c:v>85704</c:v>
                </c:pt>
                <c:pt idx="10">
                  <c:v>85705</c:v>
                </c:pt>
                <c:pt idx="11">
                  <c:v>85706</c:v>
                </c:pt>
                <c:pt idx="12">
                  <c:v>85710</c:v>
                </c:pt>
                <c:pt idx="13">
                  <c:v>85711</c:v>
                </c:pt>
                <c:pt idx="14">
                  <c:v>85712</c:v>
                </c:pt>
                <c:pt idx="15">
                  <c:v>85713</c:v>
                </c:pt>
                <c:pt idx="16">
                  <c:v>85714</c:v>
                </c:pt>
                <c:pt idx="17">
                  <c:v>85716</c:v>
                </c:pt>
                <c:pt idx="18">
                  <c:v>85719</c:v>
                </c:pt>
                <c:pt idx="19">
                  <c:v>85730</c:v>
                </c:pt>
                <c:pt idx="20">
                  <c:v>85735</c:v>
                </c:pt>
                <c:pt idx="21">
                  <c:v>85736</c:v>
                </c:pt>
                <c:pt idx="22">
                  <c:v>85737</c:v>
                </c:pt>
                <c:pt idx="23">
                  <c:v>85739</c:v>
                </c:pt>
                <c:pt idx="24">
                  <c:v>85741</c:v>
                </c:pt>
                <c:pt idx="25">
                  <c:v>85742</c:v>
                </c:pt>
                <c:pt idx="26">
                  <c:v>85743</c:v>
                </c:pt>
                <c:pt idx="27">
                  <c:v>85745</c:v>
                </c:pt>
                <c:pt idx="28">
                  <c:v>85746</c:v>
                </c:pt>
                <c:pt idx="29">
                  <c:v>85747</c:v>
                </c:pt>
                <c:pt idx="30">
                  <c:v>85748</c:v>
                </c:pt>
                <c:pt idx="31">
                  <c:v>85750</c:v>
                </c:pt>
                <c:pt idx="32">
                  <c:v>85754</c:v>
                </c:pt>
                <c:pt idx="33">
                  <c:v>85755</c:v>
                </c:pt>
                <c:pt idx="34">
                  <c:v>85756</c:v>
                </c:pt>
                <c:pt idx="35">
                  <c:v>85757</c:v>
                </c:pt>
              </c:numCache>
            </c:numRef>
          </c:cat>
          <c:val>
            <c:numRef>
              <c:f>Sheet1!$I$62:$I$97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16</c:v>
                </c:pt>
                <c:pt idx="6">
                  <c:v>2</c:v>
                </c:pt>
                <c:pt idx="7">
                  <c:v>218</c:v>
                </c:pt>
                <c:pt idx="8">
                  <c:v>2</c:v>
                </c:pt>
                <c:pt idx="9">
                  <c:v>5</c:v>
                </c:pt>
                <c:pt idx="10">
                  <c:v>506</c:v>
                </c:pt>
                <c:pt idx="11">
                  <c:v>53</c:v>
                </c:pt>
                <c:pt idx="12">
                  <c:v>5</c:v>
                </c:pt>
                <c:pt idx="13">
                  <c:v>435</c:v>
                </c:pt>
                <c:pt idx="14">
                  <c:v>12</c:v>
                </c:pt>
                <c:pt idx="15">
                  <c:v>266</c:v>
                </c:pt>
                <c:pt idx="16">
                  <c:v>34</c:v>
                </c:pt>
                <c:pt idx="17">
                  <c:v>23</c:v>
                </c:pt>
                <c:pt idx="18">
                  <c:v>17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13</c:v>
                </c:pt>
                <c:pt idx="25">
                  <c:v>5</c:v>
                </c:pt>
                <c:pt idx="26">
                  <c:v>44</c:v>
                </c:pt>
                <c:pt idx="27">
                  <c:v>64</c:v>
                </c:pt>
                <c:pt idx="28">
                  <c:v>49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7</c:v>
                </c:pt>
                <c:pt idx="3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B-45FD-8E3F-CB0B98B11CE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9.0269875552465559E-2"/>
          <c:w val="0.23040856887108768"/>
          <c:h val="0.90973012444753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Families Served Overtime</a:t>
            </a:r>
          </a:p>
        </c:rich>
      </c:tx>
      <c:layout>
        <c:manualLayout>
          <c:xMode val="edge"/>
          <c:yMode val="edge"/>
          <c:x val="0.28209474729735567"/>
          <c:y val="2.78274300533982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28575" cap="rnd">
                <a:solidFill>
                  <a:schemeClr val="accent4">
                    <a:lumMod val="60000"/>
                    <a:lumOff val="40000"/>
                  </a:schemeClr>
                </a:solidFill>
                <a:prstDash val="sysDot"/>
                <a:round/>
                <a:tailEnd type="triangle" w="sm" len="med"/>
              </a:ln>
              <a:effectLst/>
            </c:spPr>
            <c:trendlineType val="linear"/>
            <c:dispRSqr val="0"/>
            <c:dispEq val="0"/>
          </c:trendline>
          <c:cat>
            <c:numRef>
              <c:f>Sheet1!$E$63:$E$126</c:f>
              <c:numCache>
                <c:formatCode>d\-mmm</c:formatCode>
                <c:ptCount val="64"/>
                <c:pt idx="0">
                  <c:v>43963</c:v>
                </c:pt>
                <c:pt idx="1">
                  <c:v>43965</c:v>
                </c:pt>
                <c:pt idx="2">
                  <c:v>43968</c:v>
                </c:pt>
                <c:pt idx="3">
                  <c:v>43970</c:v>
                </c:pt>
                <c:pt idx="4">
                  <c:v>43972</c:v>
                </c:pt>
                <c:pt idx="5">
                  <c:v>43975</c:v>
                </c:pt>
                <c:pt idx="6">
                  <c:v>43977</c:v>
                </c:pt>
                <c:pt idx="7">
                  <c:v>43978</c:v>
                </c:pt>
                <c:pt idx="8">
                  <c:v>43979</c:v>
                </c:pt>
                <c:pt idx="9">
                  <c:v>43980</c:v>
                </c:pt>
                <c:pt idx="10">
                  <c:v>43982</c:v>
                </c:pt>
                <c:pt idx="11">
                  <c:v>43984</c:v>
                </c:pt>
                <c:pt idx="12">
                  <c:v>43985</c:v>
                </c:pt>
                <c:pt idx="13">
                  <c:v>43986</c:v>
                </c:pt>
                <c:pt idx="14">
                  <c:v>43989</c:v>
                </c:pt>
                <c:pt idx="15">
                  <c:v>43990</c:v>
                </c:pt>
                <c:pt idx="16">
                  <c:v>43991</c:v>
                </c:pt>
                <c:pt idx="17">
                  <c:v>43992</c:v>
                </c:pt>
                <c:pt idx="18">
                  <c:v>43993</c:v>
                </c:pt>
                <c:pt idx="19">
                  <c:v>43996</c:v>
                </c:pt>
                <c:pt idx="20">
                  <c:v>43998</c:v>
                </c:pt>
                <c:pt idx="21">
                  <c:v>43999</c:v>
                </c:pt>
                <c:pt idx="22">
                  <c:v>44000</c:v>
                </c:pt>
                <c:pt idx="23">
                  <c:v>44003</c:v>
                </c:pt>
                <c:pt idx="24">
                  <c:v>44005</c:v>
                </c:pt>
                <c:pt idx="25">
                  <c:v>44005</c:v>
                </c:pt>
                <c:pt idx="26">
                  <c:v>44006</c:v>
                </c:pt>
                <c:pt idx="27">
                  <c:v>44007</c:v>
                </c:pt>
                <c:pt idx="28">
                  <c:v>44008</c:v>
                </c:pt>
                <c:pt idx="29">
                  <c:v>44010</c:v>
                </c:pt>
                <c:pt idx="30">
                  <c:v>44012</c:v>
                </c:pt>
                <c:pt idx="31">
                  <c:v>44013</c:v>
                </c:pt>
                <c:pt idx="32">
                  <c:v>44015</c:v>
                </c:pt>
                <c:pt idx="33">
                  <c:v>44017</c:v>
                </c:pt>
                <c:pt idx="34">
                  <c:v>44019</c:v>
                </c:pt>
                <c:pt idx="35">
                  <c:v>44020</c:v>
                </c:pt>
                <c:pt idx="36">
                  <c:v>44022</c:v>
                </c:pt>
                <c:pt idx="37">
                  <c:v>44024</c:v>
                </c:pt>
                <c:pt idx="38">
                  <c:v>44026</c:v>
                </c:pt>
                <c:pt idx="39">
                  <c:v>44027</c:v>
                </c:pt>
                <c:pt idx="40">
                  <c:v>44031</c:v>
                </c:pt>
                <c:pt idx="41">
                  <c:v>44033</c:v>
                </c:pt>
                <c:pt idx="42">
                  <c:v>44034</c:v>
                </c:pt>
                <c:pt idx="43">
                  <c:v>44038</c:v>
                </c:pt>
                <c:pt idx="44">
                  <c:v>44041</c:v>
                </c:pt>
                <c:pt idx="45">
                  <c:v>44045</c:v>
                </c:pt>
                <c:pt idx="46">
                  <c:v>44047</c:v>
                </c:pt>
                <c:pt idx="47">
                  <c:v>44048</c:v>
                </c:pt>
                <c:pt idx="48">
                  <c:v>44050</c:v>
                </c:pt>
                <c:pt idx="49">
                  <c:v>44052</c:v>
                </c:pt>
                <c:pt idx="50">
                  <c:v>44054</c:v>
                </c:pt>
                <c:pt idx="51">
                  <c:v>44055</c:v>
                </c:pt>
                <c:pt idx="52">
                  <c:v>44057</c:v>
                </c:pt>
                <c:pt idx="53">
                  <c:v>44059</c:v>
                </c:pt>
                <c:pt idx="54">
                  <c:v>44061</c:v>
                </c:pt>
                <c:pt idx="55">
                  <c:v>44062</c:v>
                </c:pt>
                <c:pt idx="56">
                  <c:v>44064</c:v>
                </c:pt>
                <c:pt idx="57">
                  <c:v>44066</c:v>
                </c:pt>
                <c:pt idx="58">
                  <c:v>44068</c:v>
                </c:pt>
                <c:pt idx="59">
                  <c:v>44069</c:v>
                </c:pt>
                <c:pt idx="60">
                  <c:v>44071</c:v>
                </c:pt>
                <c:pt idx="61">
                  <c:v>44073</c:v>
                </c:pt>
                <c:pt idx="62">
                  <c:v>44075</c:v>
                </c:pt>
                <c:pt idx="63">
                  <c:v>44076</c:v>
                </c:pt>
              </c:numCache>
            </c:numRef>
          </c:cat>
          <c:val>
            <c:numRef>
              <c:f>Sheet1!$F$63:$F$126</c:f>
              <c:numCache>
                <c:formatCode>General</c:formatCode>
                <c:ptCount val="64"/>
                <c:pt idx="0">
                  <c:v>34</c:v>
                </c:pt>
                <c:pt idx="1">
                  <c:v>8</c:v>
                </c:pt>
                <c:pt idx="2">
                  <c:v>17</c:v>
                </c:pt>
                <c:pt idx="3">
                  <c:v>23</c:v>
                </c:pt>
                <c:pt idx="4">
                  <c:v>16</c:v>
                </c:pt>
                <c:pt idx="5">
                  <c:v>30</c:v>
                </c:pt>
                <c:pt idx="6">
                  <c:v>10</c:v>
                </c:pt>
                <c:pt idx="7">
                  <c:v>35</c:v>
                </c:pt>
                <c:pt idx="8">
                  <c:v>10</c:v>
                </c:pt>
                <c:pt idx="9">
                  <c:v>64</c:v>
                </c:pt>
                <c:pt idx="10">
                  <c:v>13</c:v>
                </c:pt>
                <c:pt idx="11">
                  <c:v>13</c:v>
                </c:pt>
                <c:pt idx="12">
                  <c:v>16</c:v>
                </c:pt>
                <c:pt idx="13">
                  <c:v>18</c:v>
                </c:pt>
                <c:pt idx="14">
                  <c:v>25</c:v>
                </c:pt>
                <c:pt idx="15">
                  <c:v>14</c:v>
                </c:pt>
                <c:pt idx="16">
                  <c:v>11</c:v>
                </c:pt>
                <c:pt idx="17">
                  <c:v>20</c:v>
                </c:pt>
                <c:pt idx="18">
                  <c:v>10</c:v>
                </c:pt>
                <c:pt idx="19">
                  <c:v>21</c:v>
                </c:pt>
                <c:pt idx="20">
                  <c:v>28</c:v>
                </c:pt>
                <c:pt idx="21">
                  <c:v>35</c:v>
                </c:pt>
                <c:pt idx="22">
                  <c:v>5</c:v>
                </c:pt>
                <c:pt idx="23">
                  <c:v>13</c:v>
                </c:pt>
                <c:pt idx="24">
                  <c:v>11</c:v>
                </c:pt>
                <c:pt idx="25">
                  <c:v>35</c:v>
                </c:pt>
                <c:pt idx="26">
                  <c:v>35</c:v>
                </c:pt>
                <c:pt idx="27">
                  <c:v>11</c:v>
                </c:pt>
                <c:pt idx="28">
                  <c:v>42</c:v>
                </c:pt>
                <c:pt idx="29">
                  <c:v>20</c:v>
                </c:pt>
                <c:pt idx="30">
                  <c:v>48</c:v>
                </c:pt>
                <c:pt idx="31">
                  <c:v>28</c:v>
                </c:pt>
                <c:pt idx="32">
                  <c:v>26</c:v>
                </c:pt>
                <c:pt idx="33">
                  <c:v>18</c:v>
                </c:pt>
                <c:pt idx="34">
                  <c:v>15</c:v>
                </c:pt>
                <c:pt idx="35">
                  <c:v>21</c:v>
                </c:pt>
                <c:pt idx="36">
                  <c:v>8</c:v>
                </c:pt>
                <c:pt idx="37">
                  <c:v>22</c:v>
                </c:pt>
                <c:pt idx="38">
                  <c:v>13</c:v>
                </c:pt>
                <c:pt idx="39">
                  <c:v>8</c:v>
                </c:pt>
                <c:pt idx="40">
                  <c:v>24</c:v>
                </c:pt>
                <c:pt idx="41">
                  <c:v>15</c:v>
                </c:pt>
                <c:pt idx="42">
                  <c:v>15</c:v>
                </c:pt>
                <c:pt idx="43">
                  <c:v>26</c:v>
                </c:pt>
                <c:pt idx="44">
                  <c:v>23</c:v>
                </c:pt>
                <c:pt idx="45">
                  <c:v>21</c:v>
                </c:pt>
                <c:pt idx="46">
                  <c:v>120</c:v>
                </c:pt>
                <c:pt idx="47">
                  <c:v>33</c:v>
                </c:pt>
                <c:pt idx="48">
                  <c:v>46</c:v>
                </c:pt>
                <c:pt idx="49">
                  <c:v>25</c:v>
                </c:pt>
                <c:pt idx="50">
                  <c:v>68</c:v>
                </c:pt>
                <c:pt idx="51">
                  <c:v>27</c:v>
                </c:pt>
                <c:pt idx="52">
                  <c:v>42</c:v>
                </c:pt>
                <c:pt idx="53">
                  <c:v>22</c:v>
                </c:pt>
                <c:pt idx="54">
                  <c:v>50</c:v>
                </c:pt>
                <c:pt idx="55">
                  <c:v>27</c:v>
                </c:pt>
                <c:pt idx="56">
                  <c:v>68</c:v>
                </c:pt>
                <c:pt idx="57">
                  <c:v>27</c:v>
                </c:pt>
                <c:pt idx="58">
                  <c:v>83</c:v>
                </c:pt>
                <c:pt idx="59">
                  <c:v>42</c:v>
                </c:pt>
                <c:pt idx="60">
                  <c:v>57</c:v>
                </c:pt>
                <c:pt idx="61">
                  <c:v>25</c:v>
                </c:pt>
                <c:pt idx="62">
                  <c:v>73</c:v>
                </c:pt>
                <c:pt idx="63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8-49EE-8D77-4AA81F061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71096"/>
        <c:axId val="391474048"/>
      </c:lineChart>
      <c:dateAx>
        <c:axId val="391471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0962103995970864"/>
              <c:y val="0.92716829237994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474048"/>
        <c:crosses val="autoZero"/>
        <c:auto val="1"/>
        <c:lblOffset val="100"/>
        <c:baseTimeUnit val="days"/>
      </c:dateAx>
      <c:valAx>
        <c:axId val="39147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Families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47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Animals</a:t>
            </a:r>
            <a:r>
              <a:rPr lang="en-US" baseline="0"/>
              <a:t> Served</a:t>
            </a:r>
            <a:endParaRPr lang="en-US"/>
          </a:p>
        </c:rich>
      </c:tx>
      <c:layout>
        <c:manualLayout>
          <c:xMode val="edge"/>
          <c:yMode val="edge"/>
          <c:x val="0.35215641784056578"/>
          <c:y val="3.10981169153800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Sheet1!$E$136</c:f>
              <c:strCache>
                <c:ptCount val="1"/>
                <c:pt idx="0">
                  <c:v>In Homes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Sheet1!$F$135:$H$135</c:f>
              <c:strCache>
                <c:ptCount val="3"/>
                <c:pt idx="0">
                  <c:v>Dogs</c:v>
                </c:pt>
                <c:pt idx="1">
                  <c:v>Cats</c:v>
                </c:pt>
                <c:pt idx="2">
                  <c:v>Total</c:v>
                </c:pt>
              </c:strCache>
            </c:strRef>
          </c:cat>
          <c:val>
            <c:numRef>
              <c:f>Sheet1!$F$136:$H$136</c:f>
              <c:numCache>
                <c:formatCode>#,##0</c:formatCode>
                <c:ptCount val="3"/>
                <c:pt idx="0">
                  <c:v>2740</c:v>
                </c:pt>
                <c:pt idx="1">
                  <c:v>1761</c:v>
                </c:pt>
                <c:pt idx="2">
                  <c:v>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6-44F5-8390-C86939309D3D}"/>
            </c:ext>
          </c:extLst>
        </c:ser>
        <c:ser>
          <c:idx val="1"/>
          <c:order val="1"/>
          <c:tx>
            <c:strRef>
              <c:f>Sheet1!$E$137</c:f>
              <c:strCache>
                <c:ptCount val="1"/>
                <c:pt idx="0">
                  <c:v>Gallon Bags Given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Sheet1!$F$135:$H$135</c:f>
              <c:strCache>
                <c:ptCount val="3"/>
                <c:pt idx="0">
                  <c:v>Dogs</c:v>
                </c:pt>
                <c:pt idx="1">
                  <c:v>Cats</c:v>
                </c:pt>
                <c:pt idx="2">
                  <c:v>Total</c:v>
                </c:pt>
              </c:strCache>
            </c:strRef>
          </c:cat>
          <c:val>
            <c:numRef>
              <c:f>Sheet1!$F$137:$H$137</c:f>
              <c:numCache>
                <c:formatCode>#,##0</c:formatCode>
                <c:ptCount val="3"/>
                <c:pt idx="0">
                  <c:v>5991</c:v>
                </c:pt>
                <c:pt idx="1">
                  <c:v>1723</c:v>
                </c:pt>
                <c:pt idx="2">
                  <c:v>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6-44F5-8390-C86939309D3D}"/>
            </c:ext>
          </c:extLst>
        </c:ser>
        <c:ser>
          <c:idx val="2"/>
          <c:order val="2"/>
          <c:tx>
            <c:strRef>
              <c:f>Sheet1!$E$138</c:f>
              <c:strCache>
                <c:ptCount val="1"/>
                <c:pt idx="0">
                  <c:v>Cans Given</c:v>
                </c:pt>
              </c:strCache>
            </c:strRef>
          </c:tx>
          <c:spPr>
            <a:gradFill rotWithShape="1">
              <a:gsLst>
                <a:gs pos="0">
                  <a:srgbClr val="C14B4B"/>
                </a:gs>
                <a:gs pos="53000">
                  <a:srgbClr val="BF4545"/>
                </a:gs>
                <a:gs pos="74000">
                  <a:srgbClr val="BD4141"/>
                </a:gs>
                <a:gs pos="100000">
                  <a:srgbClr val="8F3131"/>
                </a:gs>
              </a:gsLst>
              <a:lin ang="5400000" scaled="1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 rotWithShape="1">
                <a:gsLst>
                  <a:gs pos="0">
                    <a:srgbClr val="C14B4B"/>
                  </a:gs>
                  <a:gs pos="53000">
                    <a:srgbClr val="BD4141"/>
                  </a:gs>
                  <a:gs pos="74000">
                    <a:srgbClr val="A23838"/>
                  </a:gs>
                  <a:gs pos="100000">
                    <a:srgbClr val="8F3131"/>
                  </a:gs>
                </a:gsLst>
                <a:lin ang="5400000" scaled="1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57-4FB7-A9B0-99C8A5B5CB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Sheet1!$F$135:$H$135</c:f>
              <c:strCache>
                <c:ptCount val="3"/>
                <c:pt idx="0">
                  <c:v>Dogs</c:v>
                </c:pt>
                <c:pt idx="1">
                  <c:v>Cats</c:v>
                </c:pt>
                <c:pt idx="2">
                  <c:v>Total</c:v>
                </c:pt>
              </c:strCache>
            </c:strRef>
          </c:cat>
          <c:val>
            <c:numRef>
              <c:f>Sheet1!$F$138:$H$138</c:f>
              <c:numCache>
                <c:formatCode>#,##0</c:formatCode>
                <c:ptCount val="3"/>
                <c:pt idx="0" formatCode="General">
                  <c:v>645</c:v>
                </c:pt>
                <c:pt idx="1">
                  <c:v>2230</c:v>
                </c:pt>
                <c:pt idx="2" formatCode="General">
                  <c:v>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3-49AC-BE10-391F011D9554}"/>
            </c:ext>
          </c:extLst>
        </c:ser>
        <c:ser>
          <c:idx val="3"/>
          <c:order val="3"/>
          <c:tx>
            <c:strRef>
              <c:f>Sheet1!$E$139</c:f>
              <c:strCache>
                <c:ptCount val="1"/>
                <c:pt idx="0">
                  <c:v>Families</c:v>
                </c:pt>
              </c:strCache>
            </c:strRef>
          </c:tx>
          <c:spPr>
            <a:gradFill rotWithShape="1">
              <a:gsLst>
                <a:gs pos="0">
                  <a:srgbClr val="954DCB"/>
                </a:gs>
                <a:gs pos="40000">
                  <a:srgbClr val="8238BA"/>
                </a:gs>
                <a:gs pos="83000">
                  <a:srgbClr val="7030A0"/>
                </a:gs>
                <a:gs pos="100000">
                  <a:srgbClr val="7030A0"/>
                </a:gs>
              </a:gsLst>
              <a:lin ang="5400000" scaled="1"/>
            </a:gradFill>
            <a:ln>
              <a:noFill/>
            </a:ln>
            <a:effectLst>
              <a:outerShdw blurRad="50800" dist="25400" algn="l" rotWithShape="0">
                <a:schemeClr val="tx1">
                  <a:alpha val="40000"/>
                </a:schemeClr>
              </a:outerShdw>
            </a:effectLst>
            <a:scene3d>
              <a:camera prst="orthographicFront"/>
              <a:lightRig rig="threePt" dir="t"/>
            </a:scene3d>
            <a:sp3d prstMaterial="matte"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Sheet1!$F$135:$H$135</c:f>
              <c:strCache>
                <c:ptCount val="3"/>
                <c:pt idx="0">
                  <c:v>Dogs</c:v>
                </c:pt>
                <c:pt idx="1">
                  <c:v>Cats</c:v>
                </c:pt>
                <c:pt idx="2">
                  <c:v>Total</c:v>
                </c:pt>
              </c:strCache>
            </c:strRef>
          </c:cat>
          <c:val>
            <c:numRef>
              <c:f>Sheet1!$F$139:$H$139</c:f>
              <c:numCache>
                <c:formatCode>General</c:formatCode>
                <c:ptCount val="3"/>
                <c:pt idx="2" formatCode="#,##0">
                  <c:v>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7-4FB7-A9B0-99C8A5B5CB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342800552"/>
        <c:axId val="342801864"/>
      </c:barChart>
      <c:catAx>
        <c:axId val="34280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801864"/>
        <c:crosses val="autoZero"/>
        <c:auto val="1"/>
        <c:lblAlgn val="ctr"/>
        <c:lblOffset val="100"/>
        <c:noMultiLvlLbl val="0"/>
      </c:catAx>
      <c:valAx>
        <c:axId val="34280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800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baseline="0"/>
              <a:t>Meals/ Pounds Distributed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Sheet1!$K$69</c:f>
              <c:strCache>
                <c:ptCount val="1"/>
                <c:pt idx="0">
                  <c:v>Meals Given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Sheet1!$L$68:$N$68</c:f>
              <c:strCache>
                <c:ptCount val="3"/>
                <c:pt idx="0">
                  <c:v>Dog</c:v>
                </c:pt>
                <c:pt idx="1">
                  <c:v>Cat</c:v>
                </c:pt>
                <c:pt idx="2">
                  <c:v>Total</c:v>
                </c:pt>
              </c:strCache>
            </c:strRef>
          </c:cat>
          <c:val>
            <c:numRef>
              <c:f>Sheet1!$L$69:$N$69</c:f>
              <c:numCache>
                <c:formatCode>#,##0</c:formatCode>
                <c:ptCount val="3"/>
                <c:pt idx="0">
                  <c:v>81156</c:v>
                </c:pt>
                <c:pt idx="1">
                  <c:v>83847.466666666674</c:v>
                </c:pt>
                <c:pt idx="2">
                  <c:v>165003.46666666667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C-4FF8-862F-46211F3412C9}"/>
            </c:ext>
          </c:extLst>
        </c:ser>
        <c:ser>
          <c:idx val="1"/>
          <c:order val="1"/>
          <c:tx>
            <c:strRef>
              <c:f>Sheet1!$K$70</c:f>
              <c:strCache>
                <c:ptCount val="1"/>
                <c:pt idx="0">
                  <c:v>Pounds of Food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51-45B6-BDA9-CE587C624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Sheet1!$L$68:$N$68</c:f>
              <c:strCache>
                <c:ptCount val="3"/>
                <c:pt idx="0">
                  <c:v>Dog</c:v>
                </c:pt>
                <c:pt idx="1">
                  <c:v>Cat</c:v>
                </c:pt>
                <c:pt idx="2">
                  <c:v>Total</c:v>
                </c:pt>
              </c:strCache>
            </c:strRef>
          </c:cat>
          <c:val>
            <c:numRef>
              <c:f>Sheet1!$L$70:$N$70</c:f>
              <c:numCache>
                <c:formatCode>#,##0.0</c:formatCode>
                <c:ptCount val="3"/>
                <c:pt idx="0">
                  <c:v>25361.25</c:v>
                </c:pt>
                <c:pt idx="1">
                  <c:v>7860.7</c:v>
                </c:pt>
                <c:pt idx="2">
                  <c:v>33221.949999999997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1-45B6-BDA9-CE587C6240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8"/>
        <c:axId val="479422800"/>
        <c:axId val="479424440"/>
      </c:barChart>
      <c:catAx>
        <c:axId val="4794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424440"/>
        <c:crosses val="autoZero"/>
        <c:auto val="1"/>
        <c:lblAlgn val="ctr"/>
        <c:lblOffset val="100"/>
        <c:noMultiLvlLbl val="0"/>
      </c:catAx>
      <c:valAx>
        <c:axId val="4794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4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Lbs of Food Given Over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iamond"/>
            <c:size val="5"/>
            <c:spPr>
              <a:solidFill>
                <a:schemeClr val="bg1"/>
              </a:solidFill>
              <a:ln w="25400" cap="rnd" cmpd="sng">
                <a:solidFill>
                  <a:schemeClr val="bg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sq" cmpd="sng">
                <a:solidFill>
                  <a:schemeClr val="accent4"/>
                </a:solidFill>
                <a:prstDash val="sysDot"/>
                <a:round/>
                <a:headEnd type="none"/>
                <a:tailEnd type="arrow" w="sm" len="sm"/>
              </a:ln>
              <a:effectLst/>
            </c:spPr>
            <c:trendlineType val="linear"/>
            <c:dispRSqr val="0"/>
            <c:dispEq val="0"/>
          </c:trendline>
          <c:cat>
            <c:strRef>
              <c:f>Sheet1!$E$143:$E$158</c:f>
              <c:strCache>
                <c:ptCount val="16"/>
                <c:pt idx="0">
                  <c:v>5/10-5/16</c:v>
                </c:pt>
                <c:pt idx="1">
                  <c:v>5/17-5/23</c:v>
                </c:pt>
                <c:pt idx="2">
                  <c:v>5/24-5/30</c:v>
                </c:pt>
                <c:pt idx="3">
                  <c:v>5/31-6/6</c:v>
                </c:pt>
                <c:pt idx="4">
                  <c:v>6/7-6/13</c:v>
                </c:pt>
                <c:pt idx="5">
                  <c:v>6/14-6/20</c:v>
                </c:pt>
                <c:pt idx="6">
                  <c:v>6/21-6/27</c:v>
                </c:pt>
                <c:pt idx="7">
                  <c:v>6/28-7/4</c:v>
                </c:pt>
                <c:pt idx="8">
                  <c:v>7/5-7/11</c:v>
                </c:pt>
                <c:pt idx="9">
                  <c:v>7/12-7/18</c:v>
                </c:pt>
                <c:pt idx="10">
                  <c:v>7/19-7/25</c:v>
                </c:pt>
                <c:pt idx="11">
                  <c:v>7/26-8/1</c:v>
                </c:pt>
                <c:pt idx="12">
                  <c:v>8/2-8/8</c:v>
                </c:pt>
                <c:pt idx="13">
                  <c:v>8/9-8/15</c:v>
                </c:pt>
                <c:pt idx="14">
                  <c:v>8/16-8/22</c:v>
                </c:pt>
                <c:pt idx="15">
                  <c:v>8/23-8/29</c:v>
                </c:pt>
              </c:strCache>
            </c:strRef>
          </c:cat>
          <c:val>
            <c:numRef>
              <c:f>Sheet1!$L$143:$L$158</c:f>
              <c:numCache>
                <c:formatCode>General</c:formatCode>
                <c:ptCount val="16"/>
                <c:pt idx="0">
                  <c:v>1216</c:v>
                </c:pt>
                <c:pt idx="1">
                  <c:v>1692</c:v>
                </c:pt>
                <c:pt idx="2">
                  <c:v>2788</c:v>
                </c:pt>
                <c:pt idx="3">
                  <c:v>1508</c:v>
                </c:pt>
                <c:pt idx="4">
                  <c:v>2004</c:v>
                </c:pt>
                <c:pt idx="5">
                  <c:v>2024</c:v>
                </c:pt>
                <c:pt idx="6">
                  <c:v>2348</c:v>
                </c:pt>
                <c:pt idx="7">
                  <c:v>2292</c:v>
                </c:pt>
                <c:pt idx="8">
                  <c:v>1721</c:v>
                </c:pt>
                <c:pt idx="9">
                  <c:v>1355</c:v>
                </c:pt>
                <c:pt idx="10">
                  <c:v>1802.5</c:v>
                </c:pt>
                <c:pt idx="11">
                  <c:v>1688</c:v>
                </c:pt>
                <c:pt idx="12">
                  <c:v>1952</c:v>
                </c:pt>
                <c:pt idx="13">
                  <c:v>2526</c:v>
                </c:pt>
                <c:pt idx="14">
                  <c:v>2236</c:v>
                </c:pt>
                <c:pt idx="15">
                  <c:v>2335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B-4D35-A770-62C1669F5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063120"/>
        <c:axId val="507063448"/>
      </c:lineChart>
      <c:catAx>
        <c:axId val="507063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063448"/>
        <c:crosses val="autoZero"/>
        <c:auto val="1"/>
        <c:lblAlgn val="ctr"/>
        <c:lblOffset val="100"/>
        <c:noMultiLvlLbl val="0"/>
      </c:catAx>
      <c:valAx>
        <c:axId val="50706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Pounds of Food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06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43815</xdr:colOff>
      <xdr:row>77</xdr:row>
      <xdr:rowOff>60961</xdr:rowOff>
    </xdr:from>
    <xdr:to>
      <xdr:col>34</xdr:col>
      <xdr:colOff>586739</xdr:colOff>
      <xdr:row>95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59054</xdr:colOff>
      <xdr:row>95</xdr:row>
      <xdr:rowOff>72389</xdr:rowOff>
    </xdr:from>
    <xdr:to>
      <xdr:col>34</xdr:col>
      <xdr:colOff>182880</xdr:colOff>
      <xdr:row>118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280035</xdr:colOff>
      <xdr:row>59</xdr:row>
      <xdr:rowOff>36197</xdr:rowOff>
    </xdr:from>
    <xdr:to>
      <xdr:col>31</xdr:col>
      <xdr:colOff>285750</xdr:colOff>
      <xdr:row>77</xdr:row>
      <xdr:rowOff>89535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41908</xdr:colOff>
      <xdr:row>77</xdr:row>
      <xdr:rowOff>68577</xdr:rowOff>
    </xdr:from>
    <xdr:to>
      <xdr:col>23</xdr:col>
      <xdr:colOff>66674</xdr:colOff>
      <xdr:row>99</xdr:row>
      <xdr:rowOff>100965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69813</xdr:colOff>
      <xdr:row>59</xdr:row>
      <xdr:rowOff>37650</xdr:rowOff>
    </xdr:from>
    <xdr:to>
      <xdr:col>20</xdr:col>
      <xdr:colOff>306034</xdr:colOff>
      <xdr:row>77</xdr:row>
      <xdr:rowOff>100516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600075</xdr:colOff>
      <xdr:row>83</xdr:row>
      <xdr:rowOff>38100</xdr:rowOff>
    </xdr:from>
    <xdr:to>
      <xdr:col>30</xdr:col>
      <xdr:colOff>125730</xdr:colOff>
      <xdr:row>83</xdr:row>
      <xdr:rowOff>146685</xdr:rowOff>
    </xdr:to>
    <xdr:cxnSp macro="">
      <xdr:nvCxnSpPr>
        <xdr:cNvPr id="7" name="Straight Arrow Connector 6"/>
        <xdr:cNvCxnSpPr/>
      </xdr:nvCxnSpPr>
      <xdr:spPr>
        <a:xfrm flipH="1">
          <a:off x="14878050" y="17316450"/>
          <a:ext cx="716280" cy="108585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106682</xdr:colOff>
      <xdr:row>65</xdr:row>
      <xdr:rowOff>57150</xdr:rowOff>
    </xdr:from>
    <xdr:to>
      <xdr:col>26</xdr:col>
      <xdr:colOff>630555</xdr:colOff>
      <xdr:row>66</xdr:row>
      <xdr:rowOff>1905</xdr:rowOff>
    </xdr:to>
    <xdr:sp macro="" textlink="">
      <xdr:nvSpPr>
        <xdr:cNvPr id="6" name="TextBox 5"/>
        <xdr:cNvSpPr txBox="1"/>
      </xdr:nvSpPr>
      <xdr:spPr>
        <a:xfrm>
          <a:off x="13380722" y="12447270"/>
          <a:ext cx="1011553" cy="158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End of Month</a:t>
          </a:r>
        </a:p>
      </xdr:txBody>
    </xdr:sp>
    <xdr:clientData/>
  </xdr:twoCellAnchor>
  <xdr:twoCellAnchor>
    <xdr:from>
      <xdr:col>23</xdr:col>
      <xdr:colOff>184785</xdr:colOff>
      <xdr:row>65</xdr:row>
      <xdr:rowOff>146687</xdr:rowOff>
    </xdr:from>
    <xdr:to>
      <xdr:col>25</xdr:col>
      <xdr:colOff>99061</xdr:colOff>
      <xdr:row>65</xdr:row>
      <xdr:rowOff>156210</xdr:rowOff>
    </xdr:to>
    <xdr:cxnSp macro="">
      <xdr:nvCxnSpPr>
        <xdr:cNvPr id="10" name="Straight Arrow Connector 9"/>
        <xdr:cNvCxnSpPr/>
      </xdr:nvCxnSpPr>
      <xdr:spPr>
        <a:xfrm flipH="1">
          <a:off x="12452985" y="12536807"/>
          <a:ext cx="920116" cy="9523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150495</xdr:colOff>
      <xdr:row>80</xdr:row>
      <xdr:rowOff>222885</xdr:rowOff>
    </xdr:from>
    <xdr:to>
      <xdr:col>30</xdr:col>
      <xdr:colOff>93346</xdr:colOff>
      <xdr:row>81</xdr:row>
      <xdr:rowOff>175262</xdr:rowOff>
    </xdr:to>
    <xdr:cxnSp macro="">
      <xdr:nvCxnSpPr>
        <xdr:cNvPr id="13" name="Straight Arrow Connector 12"/>
        <xdr:cNvCxnSpPr/>
      </xdr:nvCxnSpPr>
      <xdr:spPr>
        <a:xfrm flipH="1" flipV="1">
          <a:off x="14428470" y="16863060"/>
          <a:ext cx="1133476" cy="190502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622935</xdr:colOff>
      <xdr:row>65</xdr:row>
      <xdr:rowOff>133350</xdr:rowOff>
    </xdr:from>
    <xdr:to>
      <xdr:col>29</xdr:col>
      <xdr:colOff>20955</xdr:colOff>
      <xdr:row>65</xdr:row>
      <xdr:rowOff>133350</xdr:rowOff>
    </xdr:to>
    <xdr:cxnSp macro="">
      <xdr:nvCxnSpPr>
        <xdr:cNvPr id="18" name="Straight Arrow Connector 17"/>
        <xdr:cNvCxnSpPr/>
      </xdr:nvCxnSpPr>
      <xdr:spPr>
        <a:xfrm>
          <a:off x="14384655" y="12523470"/>
          <a:ext cx="883920" cy="0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495300</xdr:colOff>
      <xdr:row>83</xdr:row>
      <xdr:rowOff>232410</xdr:rowOff>
    </xdr:from>
    <xdr:to>
      <xdr:col>30</xdr:col>
      <xdr:colOff>110491</xdr:colOff>
      <xdr:row>87</xdr:row>
      <xdr:rowOff>19050</xdr:rowOff>
    </xdr:to>
    <xdr:cxnSp macro="">
      <xdr:nvCxnSpPr>
        <xdr:cNvPr id="21" name="Straight Arrow Connector 20"/>
        <xdr:cNvCxnSpPr/>
      </xdr:nvCxnSpPr>
      <xdr:spPr>
        <a:xfrm flipH="1">
          <a:off x="14001750" y="17510760"/>
          <a:ext cx="1577341" cy="662940"/>
        </a:xfrm>
        <a:prstGeom prst="straightConnector1">
          <a:avLst/>
        </a:prstGeom>
        <a:ln>
          <a:solidFill>
            <a:schemeClr val="bg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</xdr:colOff>
      <xdr:row>99</xdr:row>
      <xdr:rowOff>89535</xdr:rowOff>
    </xdr:from>
    <xdr:to>
      <xdr:col>23</xdr:col>
      <xdr:colOff>57150</xdr:colOff>
      <xdr:row>120</xdr:row>
      <xdr:rowOff>161925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0.55528</cdr:x>
      <cdr:y>0.2627</cdr:y>
    </cdr:from>
    <cdr:to>
      <cdr:x>0.81189</cdr:x>
      <cdr:y>0.43286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06613" y="1032427"/>
          <a:ext cx="1620511" cy="66873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</a:rPr>
            <a:t>NOTE: Data skewed for 85701, 05, 11, and 13 </a:t>
          </a:r>
          <a:r>
            <a:rPr lang="en-US" sz="900" baseline="0">
              <a:solidFill>
                <a:sysClr val="windowText" lastClr="000000"/>
              </a:solidFill>
            </a:rPr>
            <a:t>due to locations of distributions being centered in these zip codes</a:t>
          </a:r>
          <a:endParaRPr lang="en-US" sz="9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0.49636</cdr:x>
      <cdr:y>0.42075</cdr:y>
    </cdr:from>
    <cdr:to>
      <cdr:x>0.55716</cdr:x>
      <cdr:y>0.46681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H="1">
          <a:off x="3134550" y="1653539"/>
          <a:ext cx="383985" cy="18103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0.24803</cdr:x>
      <cdr:y>0.1033</cdr:y>
    </cdr:from>
    <cdr:to>
      <cdr:x>0.24803</cdr:x>
      <cdr:y>0.89783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73565" y="391984"/>
          <a:ext cx="0" cy="301504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/>
          </a:solidFill>
          <a:prstDash val="sysDash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0.47068</cdr:x>
      <cdr:y>0.10087</cdr:y>
    </cdr:from>
    <cdr:to>
      <cdr:x>0.47068</cdr:x>
      <cdr:y>0.8954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2531209" y="391604"/>
          <a:ext cx="0" cy="3084674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/>
          </a:solidFill>
          <a:prstDash val="sysDash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0.73116</cdr:x>
      <cdr:y>0.10438</cdr:y>
    </cdr:from>
    <cdr:to>
      <cdr:x>0.73116</cdr:x>
      <cdr:y>0.89891</cdr:y>
    </cdr:to>
    <cdr:cxnSp macro="">
      <cdr:nvCxnSpPr>
        <cdr:cNvPr id="6" name="Straight Connector 5"/>
        <cdr:cNvCxnSpPr/>
      </cdr:nvCxnSpPr>
      <cdr:spPr>
        <a:xfrm xmlns:a="http://schemas.openxmlformats.org/drawingml/2006/main" flipV="1">
          <a:off x="3932022" y="405244"/>
          <a:ext cx="0" cy="3084674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/>
          </a:solidFill>
          <a:prstDash val="sysDash"/>
        </a:ln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679"/>
  <sheetViews>
    <sheetView tabSelected="1" topLeftCell="F58" zoomScale="85" zoomScaleNormal="85" workbookViewId="0">
      <selection activeCell="N15" sqref="N15"/>
    </sheetView>
  </sheetViews>
  <sheetFormatPr defaultRowHeight="15" x14ac:dyDescent="0.25"/>
  <cols>
    <col min="1" max="1" width="1.85546875" customWidth="1"/>
    <col min="2" max="2" width="22" customWidth="1"/>
    <col min="3" max="3" width="13.42578125" customWidth="1"/>
    <col min="4" max="4" width="1.28515625" customWidth="1"/>
    <col min="5" max="5" width="10" customWidth="1"/>
    <col min="6" max="6" width="8.85546875" customWidth="1"/>
    <col min="7" max="8" width="7.42578125" customWidth="1"/>
    <col min="9" max="9" width="10.28515625" customWidth="1"/>
    <col min="10" max="10" width="1.7109375" customWidth="1"/>
    <col min="11" max="11" width="10.140625" customWidth="1"/>
    <col min="12" max="12" width="7.7109375" customWidth="1"/>
    <col min="13" max="13" width="7.42578125" customWidth="1"/>
    <col min="14" max="14" width="6.28515625" customWidth="1"/>
    <col min="15" max="15" width="10.28515625" customWidth="1"/>
    <col min="16" max="16" width="1.42578125" customWidth="1"/>
    <col min="17" max="17" width="10" customWidth="1"/>
    <col min="18" max="18" width="7.7109375" customWidth="1"/>
    <col min="19" max="19" width="7.5703125" customWidth="1"/>
    <col min="20" max="20" width="7" customWidth="1"/>
    <col min="21" max="21" width="11" customWidth="1"/>
    <col min="22" max="22" width="1.42578125" customWidth="1"/>
    <col min="23" max="23" width="10" customWidth="1"/>
    <col min="24" max="24" width="7.7109375" customWidth="1"/>
    <col min="25" max="25" width="7.5703125" customWidth="1"/>
    <col min="26" max="26" width="7.140625" customWidth="1"/>
    <col min="27" max="27" width="10.85546875" customWidth="1"/>
    <col min="28" max="28" width="1.7109375" customWidth="1"/>
    <col min="29" max="29" width="10.140625" customWidth="1"/>
    <col min="30" max="30" width="7.7109375" customWidth="1"/>
    <col min="31" max="31" width="7.42578125" customWidth="1"/>
    <col min="32" max="32" width="7.5703125" customWidth="1"/>
    <col min="33" max="33" width="10.5703125" customWidth="1"/>
  </cols>
  <sheetData>
    <row r="1" spans="2:33" x14ac:dyDescent="0.25">
      <c r="Q1" s="27"/>
      <c r="R1" s="27"/>
      <c r="S1" s="27"/>
      <c r="T1" s="27"/>
      <c r="U1" s="27"/>
      <c r="AC1" s="27"/>
      <c r="AD1" s="27"/>
      <c r="AE1" s="27"/>
      <c r="AF1" s="27"/>
      <c r="AG1" s="27"/>
    </row>
    <row r="2" spans="2:33" ht="18.75" x14ac:dyDescent="0.3">
      <c r="B2" s="209" t="s">
        <v>196</v>
      </c>
      <c r="C2" s="209"/>
      <c r="E2" s="210" t="s">
        <v>130</v>
      </c>
      <c r="F2" s="211"/>
      <c r="G2" s="211"/>
      <c r="H2" s="211"/>
      <c r="I2" s="212"/>
      <c r="J2" s="97"/>
      <c r="K2" s="210" t="s">
        <v>78</v>
      </c>
      <c r="L2" s="211"/>
      <c r="M2" s="211"/>
      <c r="N2" s="211"/>
      <c r="O2" s="211"/>
      <c r="P2" s="98"/>
      <c r="Q2" s="221" t="s">
        <v>79</v>
      </c>
      <c r="R2" s="222"/>
      <c r="S2" s="222"/>
      <c r="T2" s="222"/>
      <c r="U2" s="222"/>
      <c r="V2" s="98"/>
      <c r="W2" s="210" t="s">
        <v>70</v>
      </c>
      <c r="X2" s="211"/>
      <c r="Y2" s="211"/>
      <c r="Z2" s="211"/>
      <c r="AA2" s="211"/>
      <c r="AB2" s="52"/>
      <c r="AC2" s="210" t="s">
        <v>139</v>
      </c>
      <c r="AD2" s="211"/>
      <c r="AE2" s="211"/>
      <c r="AF2" s="211"/>
      <c r="AG2" s="212"/>
    </row>
    <row r="3" spans="2:33" ht="19.149999999999999" customHeight="1" x14ac:dyDescent="0.25">
      <c r="B3" s="106" t="s">
        <v>0</v>
      </c>
      <c r="C3" s="107">
        <v>1925</v>
      </c>
      <c r="D3" s="49"/>
      <c r="E3" s="130" t="s">
        <v>58</v>
      </c>
      <c r="F3" s="131" t="s">
        <v>151</v>
      </c>
      <c r="G3" s="132" t="s">
        <v>59</v>
      </c>
      <c r="H3" s="132" t="s">
        <v>152</v>
      </c>
      <c r="I3" s="133" t="s">
        <v>60</v>
      </c>
      <c r="J3" s="134"/>
      <c r="K3" s="135" t="s">
        <v>58</v>
      </c>
      <c r="L3" s="135" t="s">
        <v>151</v>
      </c>
      <c r="M3" s="136" t="s">
        <v>59</v>
      </c>
      <c r="N3" s="136" t="s">
        <v>152</v>
      </c>
      <c r="O3" s="137" t="s">
        <v>60</v>
      </c>
      <c r="P3" s="134"/>
      <c r="Q3" s="138" t="s">
        <v>58</v>
      </c>
      <c r="R3" s="138" t="s">
        <v>151</v>
      </c>
      <c r="S3" s="139" t="s">
        <v>59</v>
      </c>
      <c r="T3" s="139" t="s">
        <v>152</v>
      </c>
      <c r="U3" s="140" t="s">
        <v>60</v>
      </c>
      <c r="V3" s="141"/>
      <c r="W3" s="142" t="s">
        <v>58</v>
      </c>
      <c r="X3" s="143" t="s">
        <v>151</v>
      </c>
      <c r="Y3" s="144" t="s">
        <v>59</v>
      </c>
      <c r="Z3" s="144" t="s">
        <v>152</v>
      </c>
      <c r="AA3" s="145" t="s">
        <v>60</v>
      </c>
      <c r="AB3" s="141"/>
      <c r="AC3" s="146" t="s">
        <v>58</v>
      </c>
      <c r="AD3" s="147" t="s">
        <v>151</v>
      </c>
      <c r="AE3" s="148" t="s">
        <v>59</v>
      </c>
      <c r="AF3" s="148" t="s">
        <v>152</v>
      </c>
      <c r="AG3" s="149" t="s">
        <v>60</v>
      </c>
    </row>
    <row r="4" spans="2:33" ht="18" x14ac:dyDescent="0.25">
      <c r="B4" s="108" t="s">
        <v>76</v>
      </c>
      <c r="C4" s="109">
        <v>2740</v>
      </c>
      <c r="D4" s="49"/>
      <c r="E4" s="164" t="s">
        <v>63</v>
      </c>
      <c r="F4" s="162">
        <f>H4+H5</f>
        <v>1216</v>
      </c>
      <c r="G4" s="82" t="s">
        <v>61</v>
      </c>
      <c r="H4" s="83">
        <v>996</v>
      </c>
      <c r="I4" s="84">
        <f>H4*(16/5)</f>
        <v>3187.2000000000003</v>
      </c>
      <c r="J4" s="81"/>
      <c r="K4" s="164" t="s">
        <v>63</v>
      </c>
      <c r="L4" s="162">
        <f>N4+N5</f>
        <v>0</v>
      </c>
      <c r="M4" s="82" t="s">
        <v>61</v>
      </c>
      <c r="N4" s="83">
        <v>0</v>
      </c>
      <c r="O4" s="84">
        <f>N4*(16/5)</f>
        <v>0</v>
      </c>
      <c r="P4" s="81"/>
      <c r="Q4" s="164" t="s">
        <v>63</v>
      </c>
      <c r="R4" s="162">
        <f>T4+T5</f>
        <v>0</v>
      </c>
      <c r="S4" s="82" t="s">
        <v>61</v>
      </c>
      <c r="T4" s="83">
        <v>0</v>
      </c>
      <c r="U4" s="84">
        <f>T4*(16/5)</f>
        <v>0</v>
      </c>
      <c r="V4" s="81"/>
      <c r="W4" s="164" t="s">
        <v>63</v>
      </c>
      <c r="X4" s="162">
        <f>Z4+Z5</f>
        <v>0</v>
      </c>
      <c r="Y4" s="82" t="s">
        <v>61</v>
      </c>
      <c r="Z4" s="83">
        <v>0</v>
      </c>
      <c r="AA4" s="84">
        <f>Z4*(16/5)</f>
        <v>0</v>
      </c>
      <c r="AB4" s="52"/>
      <c r="AC4" s="164" t="s">
        <v>63</v>
      </c>
      <c r="AD4" s="162">
        <f>AF4+AF5</f>
        <v>0</v>
      </c>
      <c r="AE4" s="82" t="s">
        <v>61</v>
      </c>
      <c r="AF4" s="83">
        <v>0</v>
      </c>
      <c r="AG4" s="84">
        <f>AF4*(16/5)</f>
        <v>0</v>
      </c>
    </row>
    <row r="5" spans="2:33" ht="18" x14ac:dyDescent="0.25">
      <c r="B5" s="110" t="s">
        <v>77</v>
      </c>
      <c r="C5" s="111">
        <v>1761</v>
      </c>
      <c r="D5" s="49"/>
      <c r="E5" s="165"/>
      <c r="F5" s="163"/>
      <c r="G5" s="82" t="s">
        <v>62</v>
      </c>
      <c r="H5" s="83">
        <v>220</v>
      </c>
      <c r="I5" s="84">
        <f>H5*(16/1.5)</f>
        <v>2346.6666666666665</v>
      </c>
      <c r="J5" s="81"/>
      <c r="K5" s="165"/>
      <c r="L5" s="163"/>
      <c r="M5" s="82" t="s">
        <v>62</v>
      </c>
      <c r="N5" s="83">
        <v>0</v>
      </c>
      <c r="O5" s="84">
        <f>N5*(16/1.5)</f>
        <v>0</v>
      </c>
      <c r="P5" s="81"/>
      <c r="Q5" s="165"/>
      <c r="R5" s="163"/>
      <c r="S5" s="82" t="s">
        <v>62</v>
      </c>
      <c r="T5" s="83">
        <v>0</v>
      </c>
      <c r="U5" s="84">
        <f>T5*(16/1.5)</f>
        <v>0</v>
      </c>
      <c r="V5" s="81"/>
      <c r="W5" s="165"/>
      <c r="X5" s="163"/>
      <c r="Y5" s="82" t="s">
        <v>62</v>
      </c>
      <c r="Z5" s="83">
        <v>0</v>
      </c>
      <c r="AA5" s="84">
        <f>Z5*(16/1.5)</f>
        <v>0</v>
      </c>
      <c r="AB5" s="52"/>
      <c r="AC5" s="165"/>
      <c r="AD5" s="163"/>
      <c r="AE5" s="82" t="s">
        <v>62</v>
      </c>
      <c r="AF5" s="83">
        <v>0</v>
      </c>
      <c r="AG5" s="84">
        <f>AF5*(16/1.5)</f>
        <v>0</v>
      </c>
    </row>
    <row r="6" spans="2:33" ht="18" x14ac:dyDescent="0.25">
      <c r="B6" s="108" t="s">
        <v>148</v>
      </c>
      <c r="C6" s="109">
        <v>5991</v>
      </c>
      <c r="D6" s="49"/>
      <c r="E6" s="34"/>
      <c r="F6" s="34"/>
      <c r="G6" s="35"/>
      <c r="H6" s="36"/>
      <c r="I6" s="85"/>
      <c r="J6" s="81"/>
      <c r="K6" s="34"/>
      <c r="L6" s="34"/>
      <c r="M6" s="35"/>
      <c r="N6" s="36"/>
      <c r="O6" s="85"/>
      <c r="P6" s="81"/>
      <c r="Q6" s="34"/>
      <c r="R6" s="34"/>
      <c r="S6" s="35"/>
      <c r="T6" s="36"/>
      <c r="U6" s="85"/>
      <c r="V6" s="81"/>
      <c r="W6" s="34"/>
      <c r="X6" s="34"/>
      <c r="Y6" s="35"/>
      <c r="Z6" s="36"/>
      <c r="AA6" s="54"/>
      <c r="AB6" s="52"/>
      <c r="AC6" s="34"/>
      <c r="AD6" s="34"/>
      <c r="AE6" s="35"/>
      <c r="AF6" s="36"/>
      <c r="AG6" s="54"/>
    </row>
    <row r="7" spans="2:33" ht="18" x14ac:dyDescent="0.25">
      <c r="B7" s="110" t="s">
        <v>149</v>
      </c>
      <c r="C7" s="111">
        <v>1723</v>
      </c>
      <c r="D7" s="49"/>
      <c r="E7" s="164" t="s">
        <v>64</v>
      </c>
      <c r="F7" s="162">
        <f>H7+H8</f>
        <v>1528</v>
      </c>
      <c r="G7" s="82" t="s">
        <v>61</v>
      </c>
      <c r="H7" s="83">
        <v>1160</v>
      </c>
      <c r="I7" s="84">
        <f>H7*(16/5)</f>
        <v>3712</v>
      </c>
      <c r="J7" s="81"/>
      <c r="K7" s="164" t="s">
        <v>64</v>
      </c>
      <c r="L7" s="162">
        <f>N7+N8</f>
        <v>0</v>
      </c>
      <c r="M7" s="82" t="s">
        <v>61</v>
      </c>
      <c r="N7" s="83">
        <v>0</v>
      </c>
      <c r="O7" s="84">
        <f>N7*(16/5)</f>
        <v>0</v>
      </c>
      <c r="P7" s="81"/>
      <c r="Q7" s="164" t="s">
        <v>64</v>
      </c>
      <c r="R7" s="162">
        <f>T7+T8</f>
        <v>0</v>
      </c>
      <c r="S7" s="82" t="s">
        <v>61</v>
      </c>
      <c r="T7" s="83">
        <v>0</v>
      </c>
      <c r="U7" s="84">
        <f>T7*(16/5)</f>
        <v>0</v>
      </c>
      <c r="V7" s="81"/>
      <c r="W7" s="164" t="s">
        <v>64</v>
      </c>
      <c r="X7" s="162">
        <f>Z7+Z8</f>
        <v>164</v>
      </c>
      <c r="Y7" s="82" t="s">
        <v>61</v>
      </c>
      <c r="Z7" s="83">
        <v>112</v>
      </c>
      <c r="AA7" s="84">
        <f>Z7*(16/5)</f>
        <v>358.40000000000003</v>
      </c>
      <c r="AB7" s="52"/>
      <c r="AC7" s="164" t="s">
        <v>64</v>
      </c>
      <c r="AD7" s="162">
        <f>AF7+AF8</f>
        <v>0</v>
      </c>
      <c r="AE7" s="82" t="s">
        <v>61</v>
      </c>
      <c r="AF7" s="83">
        <v>0</v>
      </c>
      <c r="AG7" s="84">
        <f>AF7*(16/5)</f>
        <v>0</v>
      </c>
    </row>
    <row r="8" spans="2:33" ht="18" x14ac:dyDescent="0.25">
      <c r="B8" s="112" t="s">
        <v>71</v>
      </c>
      <c r="C8" s="113">
        <f>SUM(I56, O56, U56, AA56, AG56)</f>
        <v>81156</v>
      </c>
      <c r="D8" s="49"/>
      <c r="E8" s="165"/>
      <c r="F8" s="163"/>
      <c r="G8" s="82" t="s">
        <v>62</v>
      </c>
      <c r="H8" s="83">
        <v>368</v>
      </c>
      <c r="I8" s="84">
        <f>H8*(16/1.5)</f>
        <v>3925.333333333333</v>
      </c>
      <c r="J8" s="81"/>
      <c r="K8" s="165"/>
      <c r="L8" s="163"/>
      <c r="M8" s="82" t="s">
        <v>62</v>
      </c>
      <c r="N8" s="83">
        <v>0</v>
      </c>
      <c r="O8" s="84">
        <f>N8*(16/1.5)</f>
        <v>0</v>
      </c>
      <c r="P8" s="81"/>
      <c r="Q8" s="165"/>
      <c r="R8" s="163"/>
      <c r="S8" s="82" t="s">
        <v>62</v>
      </c>
      <c r="T8" s="83">
        <v>0</v>
      </c>
      <c r="U8" s="84">
        <f>T8*(16/1.5)</f>
        <v>0</v>
      </c>
      <c r="V8" s="81"/>
      <c r="W8" s="165"/>
      <c r="X8" s="163"/>
      <c r="Y8" s="82" t="s">
        <v>62</v>
      </c>
      <c r="Z8" s="83">
        <v>52</v>
      </c>
      <c r="AA8" s="84">
        <f>Z8*(16/1.5)</f>
        <v>554.66666666666663</v>
      </c>
      <c r="AB8" s="52"/>
      <c r="AC8" s="165"/>
      <c r="AD8" s="163"/>
      <c r="AE8" s="82" t="s">
        <v>62</v>
      </c>
      <c r="AF8" s="83">
        <v>0</v>
      </c>
      <c r="AG8" s="84">
        <f>AF8*(16/1.5)</f>
        <v>0</v>
      </c>
    </row>
    <row r="9" spans="2:33" ht="18" x14ac:dyDescent="0.25">
      <c r="B9" s="114" t="s">
        <v>74</v>
      </c>
      <c r="C9" s="115">
        <f>SUM(I57, O57, U57, AA57, AG57)</f>
        <v>83847.466666666674</v>
      </c>
      <c r="D9" s="49"/>
      <c r="E9" s="34"/>
      <c r="F9" s="34"/>
      <c r="G9" s="35"/>
      <c r="H9" s="36"/>
      <c r="I9" s="54"/>
      <c r="J9" s="81"/>
      <c r="K9" s="34"/>
      <c r="L9" s="34"/>
      <c r="M9" s="35"/>
      <c r="N9" s="36"/>
      <c r="O9" s="54"/>
      <c r="P9" s="81"/>
      <c r="Q9" s="34"/>
      <c r="R9" s="34"/>
      <c r="S9" s="35"/>
      <c r="T9" s="36"/>
      <c r="U9" s="54"/>
      <c r="V9" s="81"/>
      <c r="W9" s="34"/>
      <c r="X9" s="34"/>
      <c r="Y9" s="35"/>
      <c r="Z9" s="36"/>
      <c r="AA9" s="54"/>
      <c r="AB9" s="52"/>
      <c r="AC9" s="34"/>
      <c r="AD9" s="34"/>
      <c r="AE9" s="35"/>
      <c r="AF9" s="36"/>
      <c r="AG9" s="54"/>
    </row>
    <row r="10" spans="2:33" ht="18" x14ac:dyDescent="0.25">
      <c r="B10" s="116" t="s">
        <v>73</v>
      </c>
      <c r="C10" s="117">
        <f>SUM(C8:C9)</f>
        <v>165003.46666666667</v>
      </c>
      <c r="D10" s="49"/>
      <c r="E10" s="164" t="s">
        <v>65</v>
      </c>
      <c r="F10" s="162">
        <f>H10+H11</f>
        <v>1780</v>
      </c>
      <c r="G10" s="82" t="s">
        <v>61</v>
      </c>
      <c r="H10" s="83">
        <v>1484</v>
      </c>
      <c r="I10" s="84">
        <f>H10*(16/5)</f>
        <v>4748.8</v>
      </c>
      <c r="J10" s="81"/>
      <c r="K10" s="164" t="s">
        <v>65</v>
      </c>
      <c r="L10" s="162">
        <f>N10+N11</f>
        <v>0</v>
      </c>
      <c r="M10" s="82" t="s">
        <v>61</v>
      </c>
      <c r="N10" s="83">
        <v>0</v>
      </c>
      <c r="O10" s="84">
        <f>N10*(16/5)</f>
        <v>0</v>
      </c>
      <c r="P10" s="81"/>
      <c r="Q10" s="164" t="s">
        <v>65</v>
      </c>
      <c r="R10" s="162">
        <f>T10+T11</f>
        <v>324</v>
      </c>
      <c r="S10" s="82" t="s">
        <v>61</v>
      </c>
      <c r="T10" s="83">
        <v>284</v>
      </c>
      <c r="U10" s="84">
        <f>T10*(16/5)</f>
        <v>908.80000000000007</v>
      </c>
      <c r="V10" s="81"/>
      <c r="W10" s="164" t="s">
        <v>65</v>
      </c>
      <c r="X10" s="162">
        <f>Z10+Z11</f>
        <v>684</v>
      </c>
      <c r="Y10" s="82" t="s">
        <v>61</v>
      </c>
      <c r="Z10" s="83">
        <v>508</v>
      </c>
      <c r="AA10" s="84">
        <f>Z10*(16/5)</f>
        <v>1625.6000000000001</v>
      </c>
      <c r="AB10" s="52"/>
      <c r="AC10" s="164" t="s">
        <v>65</v>
      </c>
      <c r="AD10" s="162">
        <f>AF10+AF11</f>
        <v>0</v>
      </c>
      <c r="AE10" s="82" t="s">
        <v>61</v>
      </c>
      <c r="AF10" s="83">
        <v>0</v>
      </c>
      <c r="AG10" s="84">
        <f>AF10*(16/5)</f>
        <v>0</v>
      </c>
    </row>
    <row r="11" spans="2:33" ht="18.75" x14ac:dyDescent="0.3">
      <c r="B11" s="80"/>
      <c r="C11" s="80"/>
      <c r="D11" s="49"/>
      <c r="E11" s="165"/>
      <c r="F11" s="163"/>
      <c r="G11" s="82" t="s">
        <v>62</v>
      </c>
      <c r="H11" s="83">
        <v>296</v>
      </c>
      <c r="I11" s="84">
        <f>H11*(16/1.5)</f>
        <v>3157.333333333333</v>
      </c>
      <c r="J11" s="81"/>
      <c r="K11" s="165"/>
      <c r="L11" s="163"/>
      <c r="M11" s="82" t="s">
        <v>62</v>
      </c>
      <c r="N11" s="83">
        <v>0</v>
      </c>
      <c r="O11" s="84">
        <f>N11*(16/1.5)</f>
        <v>0</v>
      </c>
      <c r="P11" s="81"/>
      <c r="Q11" s="165"/>
      <c r="R11" s="163"/>
      <c r="S11" s="82" t="s">
        <v>62</v>
      </c>
      <c r="T11" s="83">
        <v>40</v>
      </c>
      <c r="U11" s="84">
        <f>T11*(16/1.5)</f>
        <v>426.66666666666663</v>
      </c>
      <c r="V11" s="81"/>
      <c r="W11" s="165"/>
      <c r="X11" s="163"/>
      <c r="Y11" s="82" t="s">
        <v>62</v>
      </c>
      <c r="Z11" s="83">
        <v>176</v>
      </c>
      <c r="AA11" s="84">
        <f>Z11*(16/1.5)</f>
        <v>1877.3333333333333</v>
      </c>
      <c r="AB11" s="52"/>
      <c r="AC11" s="165"/>
      <c r="AD11" s="163"/>
      <c r="AE11" s="82" t="s">
        <v>62</v>
      </c>
      <c r="AF11" s="83">
        <v>0</v>
      </c>
      <c r="AG11" s="84">
        <f>AF11*(16/1.5)</f>
        <v>0</v>
      </c>
    </row>
    <row r="12" spans="2:33" ht="18" x14ac:dyDescent="0.25">
      <c r="B12" s="106" t="s">
        <v>81</v>
      </c>
      <c r="C12" s="107">
        <f>SUM(F55, L55, R55, X55, AD55)</f>
        <v>33221.949999999997</v>
      </c>
      <c r="D12" s="49"/>
      <c r="E12" s="34"/>
      <c r="F12" s="34"/>
      <c r="G12" s="35"/>
      <c r="H12" s="36"/>
      <c r="I12" s="54"/>
      <c r="J12" s="81"/>
      <c r="K12" s="34"/>
      <c r="L12" s="34"/>
      <c r="M12" s="35"/>
      <c r="N12" s="36"/>
      <c r="O12" s="54"/>
      <c r="P12" s="81"/>
      <c r="Q12" s="34"/>
      <c r="R12" s="34"/>
      <c r="S12" s="35"/>
      <c r="T12" s="36"/>
      <c r="U12" s="54"/>
      <c r="V12" s="81"/>
      <c r="W12" s="34"/>
      <c r="X12" s="34"/>
      <c r="Y12" s="35"/>
      <c r="Z12" s="36"/>
      <c r="AA12" s="54"/>
      <c r="AB12" s="52"/>
      <c r="AC12" s="34"/>
      <c r="AD12" s="34"/>
      <c r="AE12" s="35"/>
      <c r="AF12" s="36"/>
      <c r="AG12" s="54"/>
    </row>
    <row r="13" spans="2:33" ht="18" x14ac:dyDescent="0.25">
      <c r="B13" s="106" t="s">
        <v>82</v>
      </c>
      <c r="C13" s="107">
        <f>SUM(C6, C7)</f>
        <v>7714</v>
      </c>
      <c r="D13" s="49"/>
      <c r="E13" s="164" t="s">
        <v>66</v>
      </c>
      <c r="F13" s="162">
        <f>H13+H14</f>
        <v>1228</v>
      </c>
      <c r="G13" s="82" t="s">
        <v>61</v>
      </c>
      <c r="H13" s="83">
        <v>904</v>
      </c>
      <c r="I13" s="84">
        <f>H13*(16/5)</f>
        <v>2892.8</v>
      </c>
      <c r="J13" s="81"/>
      <c r="K13" s="164" t="s">
        <v>66</v>
      </c>
      <c r="L13" s="162">
        <f>N13+N14</f>
        <v>0</v>
      </c>
      <c r="M13" s="82" t="s">
        <v>61</v>
      </c>
      <c r="N13" s="83">
        <v>0</v>
      </c>
      <c r="O13" s="84">
        <f>N13*(16/5)</f>
        <v>0</v>
      </c>
      <c r="P13" s="81"/>
      <c r="Q13" s="164" t="s">
        <v>66</v>
      </c>
      <c r="R13" s="162">
        <f>T13+T14</f>
        <v>280</v>
      </c>
      <c r="S13" s="82" t="s">
        <v>61</v>
      </c>
      <c r="T13" s="83">
        <v>224</v>
      </c>
      <c r="U13" s="84">
        <f>T13*(16/5)</f>
        <v>716.80000000000007</v>
      </c>
      <c r="V13" s="81"/>
      <c r="W13" s="164" t="s">
        <v>66</v>
      </c>
      <c r="X13" s="162">
        <f>Z13+Z14</f>
        <v>0</v>
      </c>
      <c r="Y13" s="82" t="s">
        <v>61</v>
      </c>
      <c r="Z13" s="83">
        <v>0</v>
      </c>
      <c r="AA13" s="84">
        <f>Z13*(16/5)</f>
        <v>0</v>
      </c>
      <c r="AB13" s="52"/>
      <c r="AC13" s="164" t="s">
        <v>66</v>
      </c>
      <c r="AD13" s="162">
        <f>AF13+AF14</f>
        <v>0</v>
      </c>
      <c r="AE13" s="82" t="s">
        <v>61</v>
      </c>
      <c r="AF13" s="83">
        <v>0</v>
      </c>
      <c r="AG13" s="84">
        <f>AF13*(16/5)</f>
        <v>0</v>
      </c>
    </row>
    <row r="14" spans="2:33" ht="18" x14ac:dyDescent="0.25">
      <c r="B14" s="106" t="s">
        <v>75</v>
      </c>
      <c r="C14" s="118">
        <v>57</v>
      </c>
      <c r="D14" s="49"/>
      <c r="E14" s="165"/>
      <c r="F14" s="163"/>
      <c r="G14" s="82" t="s">
        <v>62</v>
      </c>
      <c r="H14" s="83">
        <v>324</v>
      </c>
      <c r="I14" s="84">
        <f>H14*(16/1.5)</f>
        <v>3456</v>
      </c>
      <c r="J14" s="81"/>
      <c r="K14" s="165"/>
      <c r="L14" s="163"/>
      <c r="M14" s="82" t="s">
        <v>62</v>
      </c>
      <c r="N14" s="83">
        <v>0</v>
      </c>
      <c r="O14" s="84">
        <f>N14*(16/1.5)</f>
        <v>0</v>
      </c>
      <c r="P14" s="81"/>
      <c r="Q14" s="165"/>
      <c r="R14" s="163"/>
      <c r="S14" s="82" t="s">
        <v>62</v>
      </c>
      <c r="T14" s="83">
        <v>56</v>
      </c>
      <c r="U14" s="84">
        <f>T14*(16/1.5)</f>
        <v>597.33333333333326</v>
      </c>
      <c r="V14" s="81"/>
      <c r="W14" s="165"/>
      <c r="X14" s="163"/>
      <c r="Y14" s="82" t="s">
        <v>62</v>
      </c>
      <c r="Z14" s="83">
        <v>0</v>
      </c>
      <c r="AA14" s="84">
        <f>Z14*(16/1.5)</f>
        <v>0</v>
      </c>
      <c r="AB14" s="52"/>
      <c r="AC14" s="165"/>
      <c r="AD14" s="163"/>
      <c r="AE14" s="82" t="s">
        <v>62</v>
      </c>
      <c r="AF14" s="83">
        <v>0</v>
      </c>
      <c r="AG14" s="84">
        <f>AF14*(16/1.5)</f>
        <v>0</v>
      </c>
    </row>
    <row r="15" spans="2:33" x14ac:dyDescent="0.25">
      <c r="D15" s="49"/>
      <c r="E15" s="34"/>
      <c r="F15" s="34"/>
      <c r="G15" s="35"/>
      <c r="H15" s="36"/>
      <c r="I15" s="54"/>
      <c r="J15" s="81"/>
      <c r="K15" s="34"/>
      <c r="L15" s="34"/>
      <c r="M15" s="35"/>
      <c r="N15" s="36"/>
      <c r="O15" s="54"/>
      <c r="P15" s="81"/>
      <c r="Q15" s="34"/>
      <c r="R15" s="34"/>
      <c r="S15" s="35"/>
      <c r="T15" s="36"/>
      <c r="U15" s="54"/>
      <c r="V15" s="81"/>
      <c r="W15" s="34"/>
      <c r="X15" s="34"/>
      <c r="Y15" s="35"/>
      <c r="Z15" s="36"/>
      <c r="AA15" s="54"/>
      <c r="AB15" s="52"/>
      <c r="AC15" s="34"/>
      <c r="AD15" s="34"/>
      <c r="AE15" s="35"/>
      <c r="AF15" s="36"/>
      <c r="AG15" s="54"/>
    </row>
    <row r="16" spans="2:33" x14ac:dyDescent="0.25">
      <c r="D16" s="49"/>
      <c r="E16" s="164" t="s">
        <v>67</v>
      </c>
      <c r="F16" s="162">
        <f>H16+H17</f>
        <v>1396</v>
      </c>
      <c r="G16" s="82" t="s">
        <v>61</v>
      </c>
      <c r="H16" s="83">
        <v>1176</v>
      </c>
      <c r="I16" s="84">
        <f>H16*(16/5)</f>
        <v>3763.2000000000003</v>
      </c>
      <c r="J16" s="81"/>
      <c r="K16" s="164" t="s">
        <v>67</v>
      </c>
      <c r="L16" s="162">
        <f>N16+N17</f>
        <v>224</v>
      </c>
      <c r="M16" s="82" t="s">
        <v>61</v>
      </c>
      <c r="N16" s="83">
        <v>168</v>
      </c>
      <c r="O16" s="84">
        <f>N16*(16/5)</f>
        <v>537.6</v>
      </c>
      <c r="P16" s="81"/>
      <c r="Q16" s="164" t="s">
        <v>67</v>
      </c>
      <c r="R16" s="162">
        <f>T16+T17</f>
        <v>384</v>
      </c>
      <c r="S16" s="82" t="s">
        <v>61</v>
      </c>
      <c r="T16" s="83">
        <v>336</v>
      </c>
      <c r="U16" s="84">
        <f>T16*(16/5)</f>
        <v>1075.2</v>
      </c>
      <c r="V16" s="81"/>
      <c r="W16" s="164" t="s">
        <v>67</v>
      </c>
      <c r="X16" s="162">
        <f>Z16+Z17</f>
        <v>0</v>
      </c>
      <c r="Y16" s="82" t="s">
        <v>61</v>
      </c>
      <c r="Z16" s="83">
        <v>0</v>
      </c>
      <c r="AA16" s="84">
        <f>Z16*(16/5)</f>
        <v>0</v>
      </c>
      <c r="AB16" s="52"/>
      <c r="AC16" s="164" t="s">
        <v>67</v>
      </c>
      <c r="AD16" s="162">
        <f>AF16+AF17</f>
        <v>0</v>
      </c>
      <c r="AE16" s="82" t="s">
        <v>61</v>
      </c>
      <c r="AF16" s="83">
        <v>0</v>
      </c>
      <c r="AG16" s="84">
        <f>AF16*(16/5)</f>
        <v>0</v>
      </c>
    </row>
    <row r="17" spans="3:33" x14ac:dyDescent="0.25">
      <c r="D17" s="49"/>
      <c r="E17" s="165"/>
      <c r="F17" s="163"/>
      <c r="G17" s="82" t="s">
        <v>62</v>
      </c>
      <c r="H17" s="83">
        <v>220</v>
      </c>
      <c r="I17" s="84">
        <f>H17*(16/1.5)</f>
        <v>2346.6666666666665</v>
      </c>
      <c r="J17" s="81"/>
      <c r="K17" s="165"/>
      <c r="L17" s="163"/>
      <c r="M17" s="82" t="s">
        <v>62</v>
      </c>
      <c r="N17" s="83">
        <v>56</v>
      </c>
      <c r="O17" s="84">
        <f>N17*(16/1.5)</f>
        <v>597.33333333333326</v>
      </c>
      <c r="P17" s="81"/>
      <c r="Q17" s="165"/>
      <c r="R17" s="163"/>
      <c r="S17" s="82" t="s">
        <v>62</v>
      </c>
      <c r="T17" s="83">
        <v>48</v>
      </c>
      <c r="U17" s="84">
        <f>T17*(16/1.5)</f>
        <v>512</v>
      </c>
      <c r="V17" s="81"/>
      <c r="W17" s="165"/>
      <c r="X17" s="163"/>
      <c r="Y17" s="82" t="s">
        <v>62</v>
      </c>
      <c r="Z17" s="83">
        <v>0</v>
      </c>
      <c r="AA17" s="84">
        <f>Z17*(16/1.5)</f>
        <v>0</v>
      </c>
      <c r="AB17" s="52"/>
      <c r="AC17" s="165"/>
      <c r="AD17" s="163"/>
      <c r="AE17" s="82" t="s">
        <v>62</v>
      </c>
      <c r="AF17" s="83">
        <v>0</v>
      </c>
      <c r="AG17" s="84">
        <f>AF17*(16/1.5)</f>
        <v>0</v>
      </c>
    </row>
    <row r="18" spans="3:33" x14ac:dyDescent="0.25">
      <c r="D18" s="49"/>
      <c r="E18" s="34"/>
      <c r="F18" s="34"/>
      <c r="G18" s="35"/>
      <c r="H18" s="36"/>
      <c r="I18" s="54"/>
      <c r="J18" s="81"/>
      <c r="K18" s="34"/>
      <c r="L18" s="34"/>
      <c r="M18" s="35"/>
      <c r="N18" s="36"/>
      <c r="O18" s="54"/>
      <c r="P18" s="81"/>
      <c r="Q18" s="34"/>
      <c r="R18" s="34"/>
      <c r="S18" s="35"/>
      <c r="T18" s="36"/>
      <c r="U18" s="54"/>
      <c r="V18" s="81"/>
      <c r="W18" s="34"/>
      <c r="X18" s="34"/>
      <c r="Y18" s="35"/>
      <c r="Z18" s="36"/>
      <c r="AA18" s="54"/>
      <c r="AB18" s="52"/>
      <c r="AC18" s="34"/>
      <c r="AD18" s="34"/>
      <c r="AE18" s="35"/>
      <c r="AF18" s="36"/>
      <c r="AG18" s="54"/>
    </row>
    <row r="19" spans="3:33" x14ac:dyDescent="0.25">
      <c r="D19" s="49"/>
      <c r="E19" s="164" t="s">
        <v>68</v>
      </c>
      <c r="F19" s="162">
        <f>H19+H20</f>
        <v>1128</v>
      </c>
      <c r="G19" s="82" t="s">
        <v>61</v>
      </c>
      <c r="H19" s="83">
        <v>960</v>
      </c>
      <c r="I19" s="84">
        <f>H19*(16/5)</f>
        <v>3072</v>
      </c>
      <c r="J19" s="81"/>
      <c r="K19" s="164" t="s">
        <v>68</v>
      </c>
      <c r="L19" s="162">
        <f>N19+N20</f>
        <v>448</v>
      </c>
      <c r="M19" s="82" t="s">
        <v>61</v>
      </c>
      <c r="N19" s="83">
        <v>336</v>
      </c>
      <c r="O19" s="84">
        <f>N19*(16/5)</f>
        <v>1075.2</v>
      </c>
      <c r="P19" s="81"/>
      <c r="Q19" s="164" t="s">
        <v>68</v>
      </c>
      <c r="R19" s="162">
        <f>T19+T20</f>
        <v>448</v>
      </c>
      <c r="S19" s="82" t="s">
        <v>61</v>
      </c>
      <c r="T19" s="83">
        <v>336</v>
      </c>
      <c r="U19" s="84">
        <f>T19*(16/5)</f>
        <v>1075.2</v>
      </c>
      <c r="V19" s="81"/>
      <c r="W19" s="164" t="s">
        <v>68</v>
      </c>
      <c r="X19" s="162">
        <f>Z19+Z20</f>
        <v>0</v>
      </c>
      <c r="Y19" s="82" t="s">
        <v>61</v>
      </c>
      <c r="Z19" s="83">
        <v>0</v>
      </c>
      <c r="AA19" s="84">
        <f>Z19*(16/5)</f>
        <v>0</v>
      </c>
      <c r="AB19" s="52"/>
      <c r="AC19" s="164" t="s">
        <v>68</v>
      </c>
      <c r="AD19" s="162">
        <f>AF19+AF20</f>
        <v>0</v>
      </c>
      <c r="AE19" s="82" t="s">
        <v>61</v>
      </c>
      <c r="AF19" s="83">
        <v>0</v>
      </c>
      <c r="AG19" s="84">
        <f>AF19*(16/5)</f>
        <v>0</v>
      </c>
    </row>
    <row r="20" spans="3:33" x14ac:dyDescent="0.25">
      <c r="D20" s="49"/>
      <c r="E20" s="165"/>
      <c r="F20" s="163"/>
      <c r="G20" s="82" t="s">
        <v>62</v>
      </c>
      <c r="H20" s="83">
        <v>168</v>
      </c>
      <c r="I20" s="84">
        <f>H20*(16/1.5)</f>
        <v>1792</v>
      </c>
      <c r="J20" s="81"/>
      <c r="K20" s="165"/>
      <c r="L20" s="163"/>
      <c r="M20" s="82" t="s">
        <v>62</v>
      </c>
      <c r="N20" s="83">
        <v>112</v>
      </c>
      <c r="O20" s="84">
        <f>N20*(16/1.5)</f>
        <v>1194.6666666666665</v>
      </c>
      <c r="P20" s="81"/>
      <c r="Q20" s="165"/>
      <c r="R20" s="163"/>
      <c r="S20" s="82" t="s">
        <v>62</v>
      </c>
      <c r="T20" s="83">
        <v>112</v>
      </c>
      <c r="U20" s="84">
        <f>T20*(16/1.5)</f>
        <v>1194.6666666666665</v>
      </c>
      <c r="V20" s="81"/>
      <c r="W20" s="165"/>
      <c r="X20" s="163"/>
      <c r="Y20" s="82" t="s">
        <v>62</v>
      </c>
      <c r="Z20" s="83">
        <v>0</v>
      </c>
      <c r="AA20" s="84">
        <f>Z20*(16/1.5)</f>
        <v>0</v>
      </c>
      <c r="AB20" s="52"/>
      <c r="AC20" s="165"/>
      <c r="AD20" s="163"/>
      <c r="AE20" s="82" t="s">
        <v>62</v>
      </c>
      <c r="AF20" s="83">
        <v>0</v>
      </c>
      <c r="AG20" s="84">
        <f>AF20*(16/1.5)</f>
        <v>0</v>
      </c>
    </row>
    <row r="21" spans="3:33" x14ac:dyDescent="0.25">
      <c r="D21" s="49"/>
      <c r="E21" s="34"/>
      <c r="F21" s="34"/>
      <c r="G21" s="35"/>
      <c r="H21" s="36"/>
      <c r="I21" s="54"/>
      <c r="J21" s="81"/>
      <c r="K21" s="34"/>
      <c r="L21" s="34"/>
      <c r="M21" s="35"/>
      <c r="N21" s="36"/>
      <c r="O21" s="54"/>
      <c r="P21" s="81"/>
      <c r="Q21" s="34"/>
      <c r="R21" s="34"/>
      <c r="S21" s="35"/>
      <c r="T21" s="36"/>
      <c r="U21" s="54"/>
      <c r="V21" s="81"/>
      <c r="W21" s="34"/>
      <c r="X21" s="34"/>
      <c r="Y21" s="35"/>
      <c r="Z21" s="36"/>
      <c r="AA21" s="54"/>
      <c r="AB21" s="52"/>
      <c r="AC21" s="34"/>
      <c r="AD21" s="34"/>
      <c r="AE21" s="35"/>
      <c r="AF21" s="36"/>
      <c r="AG21" s="54"/>
    </row>
    <row r="22" spans="3:33" ht="18" customHeight="1" x14ac:dyDescent="0.25">
      <c r="D22" s="49"/>
      <c r="E22" s="164" t="s">
        <v>69</v>
      </c>
      <c r="F22" s="162">
        <f>H22+H23</f>
        <v>1268</v>
      </c>
      <c r="G22" s="82" t="s">
        <v>61</v>
      </c>
      <c r="H22" s="83">
        <v>1040</v>
      </c>
      <c r="I22" s="84">
        <f>H22*(16/5)</f>
        <v>3328</v>
      </c>
      <c r="J22" s="81"/>
      <c r="K22" s="164" t="s">
        <v>69</v>
      </c>
      <c r="L22" s="162">
        <f>N22+N23</f>
        <v>384</v>
      </c>
      <c r="M22" s="82" t="s">
        <v>61</v>
      </c>
      <c r="N22" s="86">
        <v>280</v>
      </c>
      <c r="O22" s="84">
        <f>N22*(16/5)</f>
        <v>896</v>
      </c>
      <c r="P22" s="81"/>
      <c r="Q22" s="164" t="s">
        <v>69</v>
      </c>
      <c r="R22" s="162">
        <f>T22+T23</f>
        <v>392</v>
      </c>
      <c r="S22" s="82" t="s">
        <v>61</v>
      </c>
      <c r="T22" s="83">
        <v>280</v>
      </c>
      <c r="U22" s="84">
        <f>T22*(16/5)</f>
        <v>896</v>
      </c>
      <c r="V22" s="81"/>
      <c r="W22" s="164" t="s">
        <v>69</v>
      </c>
      <c r="X22" s="162">
        <f>Z22+Z23</f>
        <v>304</v>
      </c>
      <c r="Y22" s="82" t="s">
        <v>61</v>
      </c>
      <c r="Z22" s="83">
        <v>192</v>
      </c>
      <c r="AA22" s="84">
        <f>Z22*(16/5)</f>
        <v>614.40000000000009</v>
      </c>
      <c r="AB22" s="52"/>
      <c r="AC22" s="164" t="s">
        <v>69</v>
      </c>
      <c r="AD22" s="162">
        <f>AF22+AF23</f>
        <v>0</v>
      </c>
      <c r="AE22" s="82" t="s">
        <v>61</v>
      </c>
      <c r="AF22" s="83">
        <v>0</v>
      </c>
      <c r="AG22" s="84">
        <f>AF22*(16/5)</f>
        <v>0</v>
      </c>
    </row>
    <row r="23" spans="3:33" x14ac:dyDescent="0.25">
      <c r="C23" s="10"/>
      <c r="D23" s="49"/>
      <c r="E23" s="165"/>
      <c r="F23" s="163"/>
      <c r="G23" s="82" t="s">
        <v>62</v>
      </c>
      <c r="H23" s="83">
        <v>228</v>
      </c>
      <c r="I23" s="84">
        <f>H23*(16/1.5)</f>
        <v>2432</v>
      </c>
      <c r="J23" s="81"/>
      <c r="K23" s="165"/>
      <c r="L23" s="163"/>
      <c r="M23" s="82" t="s">
        <v>62</v>
      </c>
      <c r="N23" s="86">
        <v>104</v>
      </c>
      <c r="O23" s="84">
        <f>N23*(16/1.5)</f>
        <v>1109.3333333333333</v>
      </c>
      <c r="P23" s="81"/>
      <c r="Q23" s="165"/>
      <c r="R23" s="163"/>
      <c r="S23" s="82" t="s">
        <v>62</v>
      </c>
      <c r="T23" s="83">
        <v>112</v>
      </c>
      <c r="U23" s="84">
        <f>T23*(16/1.5)</f>
        <v>1194.6666666666665</v>
      </c>
      <c r="V23" s="81"/>
      <c r="W23" s="165"/>
      <c r="X23" s="163"/>
      <c r="Y23" s="82" t="s">
        <v>62</v>
      </c>
      <c r="Z23" s="83">
        <v>112</v>
      </c>
      <c r="AA23" s="84">
        <f>Z23*(16/1.5)</f>
        <v>1194.6666666666665</v>
      </c>
      <c r="AB23" s="52"/>
      <c r="AC23" s="165"/>
      <c r="AD23" s="163"/>
      <c r="AE23" s="82" t="s">
        <v>62</v>
      </c>
      <c r="AF23" s="83">
        <v>0</v>
      </c>
      <c r="AG23" s="84">
        <f>AF23*(16/1.5)</f>
        <v>0</v>
      </c>
    </row>
    <row r="24" spans="3:33" x14ac:dyDescent="0.25">
      <c r="D24" s="49"/>
      <c r="E24" s="87"/>
      <c r="F24" s="88"/>
      <c r="G24" s="35"/>
      <c r="H24" s="89"/>
      <c r="I24" s="54"/>
      <c r="J24" s="81"/>
      <c r="K24" s="168"/>
      <c r="L24" s="169"/>
      <c r="M24" s="169"/>
      <c r="N24" s="169"/>
      <c r="O24" s="170"/>
      <c r="P24" s="90"/>
      <c r="Q24" s="168"/>
      <c r="R24" s="169"/>
      <c r="S24" s="169"/>
      <c r="T24" s="169"/>
      <c r="U24" s="170"/>
      <c r="V24" s="90"/>
      <c r="W24" s="123"/>
      <c r="X24" s="124"/>
      <c r="Y24" s="124"/>
      <c r="Z24" s="124"/>
      <c r="AA24" s="125"/>
      <c r="AB24" s="52"/>
      <c r="AC24" s="124"/>
      <c r="AD24" s="124"/>
      <c r="AE24" s="124"/>
      <c r="AF24" s="124"/>
      <c r="AG24" s="125"/>
    </row>
    <row r="25" spans="3:33" x14ac:dyDescent="0.25">
      <c r="D25" s="5"/>
      <c r="E25" s="213" t="s">
        <v>86</v>
      </c>
      <c r="F25" s="215">
        <f>H25+H26</f>
        <v>632</v>
      </c>
      <c r="G25" s="82" t="s">
        <v>61</v>
      </c>
      <c r="H25" s="83">
        <v>456</v>
      </c>
      <c r="I25" s="84">
        <f>H25*(16/5)</f>
        <v>1459.2</v>
      </c>
      <c r="J25" s="81"/>
      <c r="K25" s="164" t="s">
        <v>86</v>
      </c>
      <c r="L25" s="162">
        <f>N25+N26</f>
        <v>336</v>
      </c>
      <c r="M25" s="82" t="s">
        <v>61</v>
      </c>
      <c r="N25" s="86">
        <v>224</v>
      </c>
      <c r="O25" s="84">
        <f>N25*(16/5)</f>
        <v>716.80000000000007</v>
      </c>
      <c r="P25" s="81"/>
      <c r="Q25" s="164" t="s">
        <v>86</v>
      </c>
      <c r="R25" s="162">
        <f>T25+T26</f>
        <v>540</v>
      </c>
      <c r="S25" s="82" t="s">
        <v>61</v>
      </c>
      <c r="T25" s="91">
        <v>412</v>
      </c>
      <c r="U25" s="84">
        <f>T25*(16/5)</f>
        <v>1318.4</v>
      </c>
      <c r="V25" s="81"/>
      <c r="W25" s="164" t="s">
        <v>86</v>
      </c>
      <c r="X25" s="162">
        <f>Z25+Z26</f>
        <v>784</v>
      </c>
      <c r="Y25" s="82" t="s">
        <v>61</v>
      </c>
      <c r="Z25" s="83">
        <v>560</v>
      </c>
      <c r="AA25" s="84">
        <f>Z25*(16/5)</f>
        <v>1792</v>
      </c>
      <c r="AB25" s="52"/>
      <c r="AC25" s="164" t="s">
        <v>86</v>
      </c>
      <c r="AD25" s="162">
        <f>AF25+AF26</f>
        <v>0</v>
      </c>
      <c r="AE25" s="82" t="s">
        <v>61</v>
      </c>
      <c r="AF25" s="83">
        <v>0</v>
      </c>
      <c r="AG25" s="84">
        <f>AF25*(16/5)</f>
        <v>0</v>
      </c>
    </row>
    <row r="26" spans="3:33" x14ac:dyDescent="0.25">
      <c r="E26" s="214"/>
      <c r="F26" s="216"/>
      <c r="G26" s="82" t="s">
        <v>62</v>
      </c>
      <c r="H26" s="83">
        <v>176</v>
      </c>
      <c r="I26" s="84">
        <f>H26*(16/1.5)</f>
        <v>1877.3333333333333</v>
      </c>
      <c r="J26" s="81"/>
      <c r="K26" s="165"/>
      <c r="L26" s="163"/>
      <c r="M26" s="82" t="s">
        <v>62</v>
      </c>
      <c r="N26" s="86">
        <v>112</v>
      </c>
      <c r="O26" s="84">
        <f>N26*(16/1.5)</f>
        <v>1194.6666666666665</v>
      </c>
      <c r="P26" s="81"/>
      <c r="Q26" s="165"/>
      <c r="R26" s="163"/>
      <c r="S26" s="82" t="s">
        <v>62</v>
      </c>
      <c r="T26" s="91">
        <v>128</v>
      </c>
      <c r="U26" s="84">
        <f>T26*(16/1.5)</f>
        <v>1365.3333333333333</v>
      </c>
      <c r="V26" s="81"/>
      <c r="W26" s="165"/>
      <c r="X26" s="163"/>
      <c r="Y26" s="82" t="s">
        <v>62</v>
      </c>
      <c r="Z26" s="83">
        <v>224</v>
      </c>
      <c r="AA26" s="84">
        <f>Z26*(16/1.5)</f>
        <v>2389.333333333333</v>
      </c>
      <c r="AB26" s="52"/>
      <c r="AC26" s="165"/>
      <c r="AD26" s="163"/>
      <c r="AE26" s="82" t="s">
        <v>62</v>
      </c>
      <c r="AF26" s="83">
        <v>0</v>
      </c>
      <c r="AG26" s="84">
        <f>AF26*(16/1.5)</f>
        <v>0</v>
      </c>
    </row>
    <row r="27" spans="3:33" x14ac:dyDescent="0.25">
      <c r="E27" s="168"/>
      <c r="F27" s="169"/>
      <c r="G27" s="169"/>
      <c r="H27" s="169"/>
      <c r="I27" s="170"/>
      <c r="J27" s="81"/>
      <c r="K27" s="168"/>
      <c r="L27" s="169"/>
      <c r="M27" s="169"/>
      <c r="N27" s="169"/>
      <c r="O27" s="170"/>
      <c r="P27" s="81"/>
      <c r="Q27" s="168"/>
      <c r="R27" s="169"/>
      <c r="S27" s="169"/>
      <c r="T27" s="169"/>
      <c r="U27" s="170"/>
      <c r="V27" s="81"/>
      <c r="W27" s="123"/>
      <c r="X27" s="124"/>
      <c r="Y27" s="124"/>
      <c r="Z27" s="124"/>
      <c r="AA27" s="125"/>
      <c r="AC27" s="123"/>
      <c r="AD27" s="124"/>
      <c r="AE27" s="124"/>
      <c r="AF27" s="124"/>
      <c r="AG27" s="125"/>
    </row>
    <row r="28" spans="3:33" x14ac:dyDescent="0.25">
      <c r="E28" s="213" t="s">
        <v>103</v>
      </c>
      <c r="F28" s="229">
        <f>H28+H29</f>
        <v>680</v>
      </c>
      <c r="G28" s="92" t="s">
        <v>61</v>
      </c>
      <c r="H28" s="93">
        <v>468</v>
      </c>
      <c r="I28" s="94">
        <f>H28*(16/5)</f>
        <v>1497.6000000000001</v>
      </c>
      <c r="J28" s="81"/>
      <c r="K28" s="164" t="s">
        <v>103</v>
      </c>
      <c r="L28" s="162">
        <f>N28+N29</f>
        <v>176</v>
      </c>
      <c r="M28" s="82" t="s">
        <v>61</v>
      </c>
      <c r="N28" s="86">
        <v>140</v>
      </c>
      <c r="O28" s="84">
        <f>N28*(16/5)</f>
        <v>448</v>
      </c>
      <c r="P28" s="81"/>
      <c r="Q28" s="164" t="s">
        <v>103</v>
      </c>
      <c r="R28" s="162">
        <f>T28+T29</f>
        <v>216</v>
      </c>
      <c r="S28" s="82" t="s">
        <v>61</v>
      </c>
      <c r="T28" s="91">
        <v>168</v>
      </c>
      <c r="U28" s="84">
        <f>T28*(16/5)</f>
        <v>537.6</v>
      </c>
      <c r="V28" s="81"/>
      <c r="W28" s="164" t="s">
        <v>103</v>
      </c>
      <c r="X28" s="162">
        <f>Z28+Z29</f>
        <v>649</v>
      </c>
      <c r="Y28" s="82" t="s">
        <v>61</v>
      </c>
      <c r="Z28" s="83">
        <v>543</v>
      </c>
      <c r="AA28" s="84">
        <f>Z28*(16/5)</f>
        <v>1737.6000000000001</v>
      </c>
      <c r="AB28" s="52"/>
      <c r="AC28" s="164" t="s">
        <v>103</v>
      </c>
      <c r="AD28" s="162">
        <f>AF28+AF29</f>
        <v>0</v>
      </c>
      <c r="AE28" s="82" t="s">
        <v>61</v>
      </c>
      <c r="AF28" s="83">
        <v>0</v>
      </c>
      <c r="AG28" s="84">
        <f>AF28*(16/5)</f>
        <v>0</v>
      </c>
    </row>
    <row r="29" spans="3:33" x14ac:dyDescent="0.25">
      <c r="E29" s="228"/>
      <c r="F29" s="163"/>
      <c r="G29" s="82" t="s">
        <v>62</v>
      </c>
      <c r="H29" s="83">
        <v>212</v>
      </c>
      <c r="I29" s="84">
        <f>H29*(16/1.5)</f>
        <v>2261.333333333333</v>
      </c>
      <c r="J29" s="81"/>
      <c r="K29" s="165"/>
      <c r="L29" s="163"/>
      <c r="M29" s="82" t="s">
        <v>62</v>
      </c>
      <c r="N29" s="86">
        <v>36</v>
      </c>
      <c r="O29" s="84">
        <f>N29*(16/1.5)</f>
        <v>384</v>
      </c>
      <c r="P29" s="95"/>
      <c r="Q29" s="165"/>
      <c r="R29" s="163"/>
      <c r="S29" s="82" t="s">
        <v>62</v>
      </c>
      <c r="T29" s="91">
        <v>48</v>
      </c>
      <c r="U29" s="84">
        <f>T29*(16/1.5)</f>
        <v>512</v>
      </c>
      <c r="V29" s="81"/>
      <c r="W29" s="165"/>
      <c r="X29" s="163"/>
      <c r="Y29" s="82" t="s">
        <v>62</v>
      </c>
      <c r="Z29" s="83">
        <v>106</v>
      </c>
      <c r="AA29" s="84">
        <f>Z29*(16/1.5)</f>
        <v>1130.6666666666665</v>
      </c>
      <c r="AB29" s="52"/>
      <c r="AC29" s="165"/>
      <c r="AD29" s="163"/>
      <c r="AE29" s="82" t="s">
        <v>62</v>
      </c>
      <c r="AF29" s="83">
        <v>0</v>
      </c>
      <c r="AG29" s="84">
        <f>AF29*(16/1.5)</f>
        <v>0</v>
      </c>
    </row>
    <row r="30" spans="3:33" x14ac:dyDescent="0.25">
      <c r="D30" s="49"/>
      <c r="E30" s="168"/>
      <c r="F30" s="169"/>
      <c r="G30" s="169"/>
      <c r="H30" s="169"/>
      <c r="I30" s="170"/>
      <c r="J30" s="81"/>
      <c r="K30" s="168"/>
      <c r="L30" s="169"/>
      <c r="M30" s="169"/>
      <c r="N30" s="169"/>
      <c r="O30" s="170"/>
      <c r="P30" s="96"/>
      <c r="Q30" s="168"/>
      <c r="R30" s="169"/>
      <c r="S30" s="169"/>
      <c r="T30" s="169"/>
      <c r="U30" s="170"/>
      <c r="V30" s="90"/>
      <c r="W30" s="123"/>
      <c r="X30" s="124"/>
      <c r="Y30" s="124"/>
      <c r="Z30" s="124"/>
      <c r="AA30" s="125"/>
      <c r="AC30" s="123"/>
      <c r="AD30" s="124"/>
      <c r="AE30" s="124"/>
      <c r="AF30" s="124"/>
      <c r="AG30" s="125"/>
    </row>
    <row r="31" spans="3:33" x14ac:dyDescent="0.25">
      <c r="D31" s="49"/>
      <c r="E31" s="164" t="s">
        <v>110</v>
      </c>
      <c r="F31" s="162">
        <f>H31+H32</f>
        <v>584</v>
      </c>
      <c r="G31" s="82" t="s">
        <v>61</v>
      </c>
      <c r="H31" s="83">
        <v>528</v>
      </c>
      <c r="I31" s="84">
        <f>H31*(16/5)</f>
        <v>1689.6000000000001</v>
      </c>
      <c r="J31" s="81"/>
      <c r="K31" s="164" t="s">
        <v>110</v>
      </c>
      <c r="L31" s="162">
        <f>N31+N32</f>
        <v>120</v>
      </c>
      <c r="M31" s="82" t="s">
        <v>61</v>
      </c>
      <c r="N31" s="86">
        <v>120</v>
      </c>
      <c r="O31" s="84">
        <f>N31*(16/5)</f>
        <v>384</v>
      </c>
      <c r="P31" s="95"/>
      <c r="Q31" s="164" t="s">
        <v>110</v>
      </c>
      <c r="R31" s="162">
        <f>T31+T32</f>
        <v>196</v>
      </c>
      <c r="S31" s="82" t="s">
        <v>61</v>
      </c>
      <c r="T31" s="91">
        <v>180</v>
      </c>
      <c r="U31" s="84">
        <f>T31*(16/5)</f>
        <v>576</v>
      </c>
      <c r="V31" s="81"/>
      <c r="W31" s="164" t="s">
        <v>110</v>
      </c>
      <c r="X31" s="162">
        <f>Z31+Z32</f>
        <v>455</v>
      </c>
      <c r="Y31" s="82" t="s">
        <v>61</v>
      </c>
      <c r="Z31" s="83">
        <v>291</v>
      </c>
      <c r="AA31" s="84">
        <f>Z31*(16/5)</f>
        <v>931.2</v>
      </c>
      <c r="AB31" s="52"/>
      <c r="AC31" s="164" t="s">
        <v>110</v>
      </c>
      <c r="AD31" s="162">
        <f>AF31+AF32</f>
        <v>0</v>
      </c>
      <c r="AE31" s="82" t="s">
        <v>61</v>
      </c>
      <c r="AF31" s="83">
        <v>0</v>
      </c>
      <c r="AG31" s="84">
        <f>AF31*(16/5)</f>
        <v>0</v>
      </c>
    </row>
    <row r="32" spans="3:33" x14ac:dyDescent="0.25">
      <c r="E32" s="228"/>
      <c r="F32" s="163"/>
      <c r="G32" s="82" t="s">
        <v>62</v>
      </c>
      <c r="H32" s="83">
        <v>56</v>
      </c>
      <c r="I32" s="84">
        <f>H32*(16/1.5)</f>
        <v>597.33333333333326</v>
      </c>
      <c r="J32" s="81"/>
      <c r="K32" s="165"/>
      <c r="L32" s="163"/>
      <c r="M32" s="82" t="s">
        <v>62</v>
      </c>
      <c r="N32" s="86">
        <v>0</v>
      </c>
      <c r="O32" s="84">
        <f>N32*(16/1.5)</f>
        <v>0</v>
      </c>
      <c r="P32" s="95"/>
      <c r="Q32" s="165"/>
      <c r="R32" s="163"/>
      <c r="S32" s="82" t="s">
        <v>62</v>
      </c>
      <c r="T32" s="91">
        <v>16</v>
      </c>
      <c r="U32" s="84">
        <f>T32*(16/1.5)</f>
        <v>170.66666666666666</v>
      </c>
      <c r="V32" s="81"/>
      <c r="W32" s="165"/>
      <c r="X32" s="163"/>
      <c r="Y32" s="82" t="s">
        <v>62</v>
      </c>
      <c r="Z32" s="83">
        <v>164</v>
      </c>
      <c r="AA32" s="84">
        <f>Z32*(16/1.5)</f>
        <v>1749.3333333333333</v>
      </c>
      <c r="AB32" s="52"/>
      <c r="AC32" s="165"/>
      <c r="AD32" s="163"/>
      <c r="AE32" s="82" t="s">
        <v>62</v>
      </c>
      <c r="AF32" s="83">
        <v>0</v>
      </c>
      <c r="AG32" s="84">
        <f>AF32*(16/1.5)</f>
        <v>0</v>
      </c>
    </row>
    <row r="33" spans="4:33" x14ac:dyDescent="0.25">
      <c r="D33" s="49"/>
      <c r="E33" s="168"/>
      <c r="F33" s="169"/>
      <c r="G33" s="169"/>
      <c r="H33" s="169"/>
      <c r="I33" s="170"/>
      <c r="J33" s="81"/>
      <c r="K33" s="168"/>
      <c r="L33" s="169"/>
      <c r="M33" s="169"/>
      <c r="N33" s="169"/>
      <c r="O33" s="170"/>
      <c r="P33" s="95"/>
      <c r="Q33" s="168"/>
      <c r="R33" s="169"/>
      <c r="S33" s="169"/>
      <c r="T33" s="169"/>
      <c r="U33" s="170"/>
      <c r="V33" s="81"/>
      <c r="W33" s="123"/>
      <c r="X33" s="124"/>
      <c r="Y33" s="124"/>
      <c r="Z33" s="124"/>
      <c r="AA33" s="125"/>
      <c r="AC33" s="123"/>
      <c r="AD33" s="124"/>
      <c r="AE33" s="124"/>
      <c r="AF33" s="124"/>
      <c r="AG33" s="125"/>
    </row>
    <row r="34" spans="4:33" x14ac:dyDescent="0.25">
      <c r="D34" s="49"/>
      <c r="E34" s="164" t="s">
        <v>122</v>
      </c>
      <c r="F34" s="162">
        <f>H34+H35</f>
        <v>712</v>
      </c>
      <c r="G34" s="82" t="s">
        <v>61</v>
      </c>
      <c r="H34" s="83">
        <v>612</v>
      </c>
      <c r="I34" s="84">
        <f>H34*(16/5)</f>
        <v>1958.4</v>
      </c>
      <c r="J34" s="81"/>
      <c r="K34" s="164" t="s">
        <v>122</v>
      </c>
      <c r="L34" s="162">
        <f>N34+N35</f>
        <v>336</v>
      </c>
      <c r="M34" s="82" t="s">
        <v>61</v>
      </c>
      <c r="N34" s="86">
        <v>224</v>
      </c>
      <c r="O34" s="84">
        <f>N34*(16/5)</f>
        <v>716.80000000000007</v>
      </c>
      <c r="P34" s="95"/>
      <c r="Q34" s="164" t="s">
        <v>122</v>
      </c>
      <c r="R34" s="162">
        <f>T34+T35</f>
        <v>268</v>
      </c>
      <c r="S34" s="82" t="s">
        <v>61</v>
      </c>
      <c r="T34" s="91">
        <v>200</v>
      </c>
      <c r="U34" s="84">
        <f>T34*(16/5)</f>
        <v>640</v>
      </c>
      <c r="V34" s="81"/>
      <c r="W34" s="164" t="s">
        <v>122</v>
      </c>
      <c r="X34" s="162">
        <f>Z34+Z35</f>
        <v>486.5</v>
      </c>
      <c r="Y34" s="82" t="s">
        <v>61</v>
      </c>
      <c r="Z34" s="83">
        <v>332</v>
      </c>
      <c r="AA34" s="84">
        <f>Z34*(16/5)</f>
        <v>1062.4000000000001</v>
      </c>
      <c r="AB34" s="52"/>
      <c r="AC34" s="164" t="s">
        <v>122</v>
      </c>
      <c r="AD34" s="162">
        <f>AF34+AF35</f>
        <v>0</v>
      </c>
      <c r="AE34" s="82" t="s">
        <v>61</v>
      </c>
      <c r="AF34" s="83">
        <v>0</v>
      </c>
      <c r="AG34" s="84">
        <f>AF34*(16/5)</f>
        <v>0</v>
      </c>
    </row>
    <row r="35" spans="4:33" x14ac:dyDescent="0.25">
      <c r="D35" s="49"/>
      <c r="E35" s="165"/>
      <c r="F35" s="163"/>
      <c r="G35" s="82" t="s">
        <v>62</v>
      </c>
      <c r="H35" s="83">
        <v>100</v>
      </c>
      <c r="I35" s="84">
        <f>H35*(16/1.5)</f>
        <v>1066.6666666666665</v>
      </c>
      <c r="J35" s="81"/>
      <c r="K35" s="165"/>
      <c r="L35" s="163"/>
      <c r="M35" s="82" t="s">
        <v>62</v>
      </c>
      <c r="N35" s="86">
        <v>112</v>
      </c>
      <c r="O35" s="84">
        <f>N35*(16/1.5)</f>
        <v>1194.6666666666665</v>
      </c>
      <c r="P35" s="95"/>
      <c r="Q35" s="165"/>
      <c r="R35" s="163"/>
      <c r="S35" s="82" t="s">
        <v>62</v>
      </c>
      <c r="T35" s="91">
        <v>68</v>
      </c>
      <c r="U35" s="84">
        <f>T35*(16/1.5)</f>
        <v>725.33333333333326</v>
      </c>
      <c r="V35" s="81"/>
      <c r="W35" s="165"/>
      <c r="X35" s="163"/>
      <c r="Y35" s="82" t="s">
        <v>62</v>
      </c>
      <c r="Z35" s="83">
        <v>154.5</v>
      </c>
      <c r="AA35" s="84">
        <f>Z35*(16/1.5)</f>
        <v>1648</v>
      </c>
      <c r="AB35" s="52"/>
      <c r="AC35" s="165"/>
      <c r="AD35" s="163"/>
      <c r="AE35" s="82" t="s">
        <v>62</v>
      </c>
      <c r="AF35" s="83">
        <v>0</v>
      </c>
      <c r="AG35" s="84">
        <f>AF35*(16/1.5)</f>
        <v>0</v>
      </c>
    </row>
    <row r="36" spans="4:33" x14ac:dyDescent="0.25">
      <c r="D36" s="49"/>
      <c r="E36" s="168"/>
      <c r="F36" s="169"/>
      <c r="G36" s="169"/>
      <c r="H36" s="169"/>
      <c r="I36" s="170"/>
      <c r="J36" s="64"/>
      <c r="K36" s="168"/>
      <c r="L36" s="169"/>
      <c r="M36" s="169"/>
      <c r="N36" s="169"/>
      <c r="O36" s="170"/>
      <c r="P36" s="96"/>
      <c r="Q36" s="168"/>
      <c r="R36" s="169"/>
      <c r="S36" s="169"/>
      <c r="T36" s="169"/>
      <c r="U36" s="170"/>
      <c r="V36" s="90"/>
      <c r="W36" s="123"/>
      <c r="X36" s="124"/>
      <c r="Y36" s="124"/>
      <c r="Z36" s="124"/>
      <c r="AA36" s="125"/>
      <c r="AB36" s="64"/>
      <c r="AC36" s="124"/>
      <c r="AD36" s="124"/>
      <c r="AE36" s="124"/>
      <c r="AF36" s="124"/>
      <c r="AG36" s="125"/>
    </row>
    <row r="37" spans="4:33" x14ac:dyDescent="0.25">
      <c r="D37" s="49"/>
      <c r="E37" s="164" t="s">
        <v>132</v>
      </c>
      <c r="F37" s="162">
        <f>H37+H38</f>
        <v>872</v>
      </c>
      <c r="G37" s="82" t="s">
        <v>61</v>
      </c>
      <c r="H37" s="83">
        <v>748</v>
      </c>
      <c r="I37" s="84">
        <f>H37*(16/5)</f>
        <v>2393.6</v>
      </c>
      <c r="J37" s="52"/>
      <c r="K37" s="164" t="s">
        <v>132</v>
      </c>
      <c r="L37" s="162">
        <f>N37+N38</f>
        <v>384</v>
      </c>
      <c r="M37" s="82" t="s">
        <v>61</v>
      </c>
      <c r="N37" s="86">
        <v>288</v>
      </c>
      <c r="O37" s="84">
        <f>N37*(16/5)</f>
        <v>921.6</v>
      </c>
      <c r="P37" s="95"/>
      <c r="Q37" s="164" t="s">
        <v>132</v>
      </c>
      <c r="R37" s="162">
        <f>T37+T38</f>
        <v>48</v>
      </c>
      <c r="S37" s="82" t="s">
        <v>61</v>
      </c>
      <c r="T37" s="91">
        <v>48</v>
      </c>
      <c r="U37" s="84">
        <f>T37*(16/5)</f>
        <v>153.60000000000002</v>
      </c>
      <c r="V37" s="81"/>
      <c r="W37" s="164" t="s">
        <v>132</v>
      </c>
      <c r="X37" s="162">
        <f>Z37+Z38</f>
        <v>192</v>
      </c>
      <c r="Y37" s="82" t="s">
        <v>61</v>
      </c>
      <c r="Z37" s="83">
        <v>96</v>
      </c>
      <c r="AA37" s="84">
        <f>Z37*(16/5)</f>
        <v>307.20000000000005</v>
      </c>
      <c r="AB37" s="52"/>
      <c r="AC37" s="164" t="s">
        <v>132</v>
      </c>
      <c r="AD37" s="162">
        <f>AF37+AF38</f>
        <v>192</v>
      </c>
      <c r="AE37" s="82" t="s">
        <v>61</v>
      </c>
      <c r="AF37" s="83">
        <v>96</v>
      </c>
      <c r="AG37" s="84">
        <f>AF37*(16/5)</f>
        <v>307.20000000000005</v>
      </c>
    </row>
    <row r="38" spans="4:33" x14ac:dyDescent="0.25">
      <c r="D38" s="49"/>
      <c r="E38" s="165"/>
      <c r="F38" s="163"/>
      <c r="G38" s="82" t="s">
        <v>62</v>
      </c>
      <c r="H38" s="83">
        <v>124</v>
      </c>
      <c r="I38" s="84">
        <f>H38*(16/1.5)</f>
        <v>1322.6666666666665</v>
      </c>
      <c r="J38" s="52"/>
      <c r="K38" s="165"/>
      <c r="L38" s="163"/>
      <c r="M38" s="82" t="s">
        <v>62</v>
      </c>
      <c r="N38" s="86">
        <v>96</v>
      </c>
      <c r="O38" s="84">
        <f>N38*(16/1.5)</f>
        <v>1024</v>
      </c>
      <c r="P38" s="95"/>
      <c r="Q38" s="165"/>
      <c r="R38" s="163"/>
      <c r="S38" s="82" t="s">
        <v>62</v>
      </c>
      <c r="T38" s="91">
        <v>0</v>
      </c>
      <c r="U38" s="84">
        <f>T38*(16/1.5)</f>
        <v>0</v>
      </c>
      <c r="V38" s="81"/>
      <c r="W38" s="165"/>
      <c r="X38" s="163"/>
      <c r="Y38" s="82" t="s">
        <v>62</v>
      </c>
      <c r="Z38" s="83">
        <v>96</v>
      </c>
      <c r="AA38" s="84">
        <f>Z38*(16/1.5)</f>
        <v>1024</v>
      </c>
      <c r="AB38" s="52"/>
      <c r="AC38" s="165"/>
      <c r="AD38" s="163"/>
      <c r="AE38" s="82" t="s">
        <v>62</v>
      </c>
      <c r="AF38" s="83">
        <v>96</v>
      </c>
      <c r="AG38" s="84">
        <f>AF38*(16/1.5)</f>
        <v>1024</v>
      </c>
    </row>
    <row r="39" spans="4:33" x14ac:dyDescent="0.25">
      <c r="D39" s="49"/>
      <c r="E39" s="168"/>
      <c r="F39" s="169"/>
      <c r="G39" s="169"/>
      <c r="H39" s="169"/>
      <c r="I39" s="170"/>
      <c r="J39" s="64"/>
      <c r="K39" s="169"/>
      <c r="L39" s="169"/>
      <c r="M39" s="169"/>
      <c r="N39" s="169"/>
      <c r="O39" s="170"/>
      <c r="P39" s="96"/>
      <c r="Q39" s="168"/>
      <c r="R39" s="169"/>
      <c r="S39" s="169"/>
      <c r="T39" s="169"/>
      <c r="U39" s="170"/>
      <c r="V39" s="90"/>
      <c r="W39" s="123"/>
      <c r="X39" s="124"/>
      <c r="Y39" s="124"/>
      <c r="Z39" s="124"/>
      <c r="AA39" s="125"/>
      <c r="AB39" s="64"/>
      <c r="AC39" s="124"/>
      <c r="AD39" s="124"/>
      <c r="AE39" s="124"/>
      <c r="AF39" s="124"/>
      <c r="AG39" s="125"/>
    </row>
    <row r="40" spans="4:33" x14ac:dyDescent="0.25">
      <c r="D40" s="49"/>
      <c r="E40" s="164" t="s">
        <v>146</v>
      </c>
      <c r="F40" s="162">
        <f>H40+H41</f>
        <v>680</v>
      </c>
      <c r="G40" s="82" t="s">
        <v>61</v>
      </c>
      <c r="H40" s="83">
        <v>544</v>
      </c>
      <c r="I40" s="84">
        <f>H40*(16/5)</f>
        <v>1740.8000000000002</v>
      </c>
      <c r="J40" s="52"/>
      <c r="K40" s="164" t="s">
        <v>146</v>
      </c>
      <c r="L40" s="162">
        <f>N40+N41</f>
        <v>288</v>
      </c>
      <c r="M40" s="82" t="s">
        <v>61</v>
      </c>
      <c r="N40" s="86">
        <v>192</v>
      </c>
      <c r="O40" s="84">
        <f>N40*(16/5)</f>
        <v>614.40000000000009</v>
      </c>
      <c r="P40" s="95"/>
      <c r="Q40" s="164" t="s">
        <v>146</v>
      </c>
      <c r="R40" s="162">
        <f>T40+T41</f>
        <v>116</v>
      </c>
      <c r="S40" s="82" t="s">
        <v>61</v>
      </c>
      <c r="T40" s="91">
        <v>76</v>
      </c>
      <c r="U40" s="84">
        <f>T40*(16/5)</f>
        <v>243.20000000000002</v>
      </c>
      <c r="V40" s="81"/>
      <c r="W40" s="164" t="s">
        <v>146</v>
      </c>
      <c r="X40" s="162">
        <f>Z40+Z41</f>
        <v>312</v>
      </c>
      <c r="Y40" s="82" t="s">
        <v>61</v>
      </c>
      <c r="Z40" s="83">
        <v>180</v>
      </c>
      <c r="AA40" s="84">
        <f>Z40*(16/5)</f>
        <v>576</v>
      </c>
      <c r="AB40" s="52"/>
      <c r="AC40" s="164" t="s">
        <v>146</v>
      </c>
      <c r="AD40" s="162">
        <f>AF40+AF41</f>
        <v>556</v>
      </c>
      <c r="AE40" s="82" t="s">
        <v>61</v>
      </c>
      <c r="AF40" s="83">
        <v>388</v>
      </c>
      <c r="AG40" s="84">
        <f>AF40*(16/5)</f>
        <v>1241.6000000000001</v>
      </c>
    </row>
    <row r="41" spans="4:33" x14ac:dyDescent="0.25">
      <c r="D41" s="49"/>
      <c r="E41" s="165"/>
      <c r="F41" s="163"/>
      <c r="G41" s="82" t="s">
        <v>62</v>
      </c>
      <c r="H41" s="83">
        <v>136</v>
      </c>
      <c r="I41" s="84">
        <f>H41*(16/1.5)</f>
        <v>1450.6666666666665</v>
      </c>
      <c r="J41" s="52"/>
      <c r="K41" s="165"/>
      <c r="L41" s="163"/>
      <c r="M41" s="82" t="s">
        <v>62</v>
      </c>
      <c r="N41" s="86">
        <v>96</v>
      </c>
      <c r="O41" s="84">
        <f>N41*(16/1.5)</f>
        <v>1024</v>
      </c>
      <c r="P41" s="95"/>
      <c r="Q41" s="165"/>
      <c r="R41" s="163"/>
      <c r="S41" s="82" t="s">
        <v>62</v>
      </c>
      <c r="T41" s="91">
        <v>40</v>
      </c>
      <c r="U41" s="84">
        <f>T41*(16/1.5)</f>
        <v>426.66666666666663</v>
      </c>
      <c r="V41" s="81"/>
      <c r="W41" s="165"/>
      <c r="X41" s="163"/>
      <c r="Y41" s="82" t="s">
        <v>62</v>
      </c>
      <c r="Z41" s="83">
        <v>132</v>
      </c>
      <c r="AA41" s="84">
        <f>Z41*(16/1.5)</f>
        <v>1408</v>
      </c>
      <c r="AB41" s="52"/>
      <c r="AC41" s="165"/>
      <c r="AD41" s="163"/>
      <c r="AE41" s="82" t="s">
        <v>62</v>
      </c>
      <c r="AF41" s="83">
        <v>168</v>
      </c>
      <c r="AG41" s="84">
        <f>AF41*(16/1.5)</f>
        <v>1792</v>
      </c>
    </row>
    <row r="42" spans="4:33" ht="14.45" customHeight="1" x14ac:dyDescent="0.25">
      <c r="D42" s="49"/>
      <c r="E42" s="168"/>
      <c r="F42" s="169"/>
      <c r="G42" s="169"/>
      <c r="H42" s="169"/>
      <c r="I42" s="170"/>
      <c r="J42" s="64"/>
      <c r="K42" s="168"/>
      <c r="L42" s="169"/>
      <c r="M42" s="169"/>
      <c r="N42" s="169"/>
      <c r="O42" s="170"/>
      <c r="P42" s="96"/>
      <c r="Q42" s="168"/>
      <c r="R42" s="169"/>
      <c r="S42" s="169"/>
      <c r="T42" s="169"/>
      <c r="U42" s="170"/>
      <c r="V42" s="90"/>
      <c r="W42" s="123"/>
      <c r="X42" s="124"/>
      <c r="Y42" s="124"/>
      <c r="Z42" s="124"/>
      <c r="AA42" s="125"/>
      <c r="AB42" s="64"/>
      <c r="AC42" s="123"/>
      <c r="AD42" s="124"/>
      <c r="AE42" s="124"/>
      <c r="AF42" s="124"/>
      <c r="AG42" s="125"/>
    </row>
    <row r="43" spans="4:33" ht="18.75" customHeight="1" x14ac:dyDescent="0.25">
      <c r="D43" s="49"/>
      <c r="E43" s="164" t="s">
        <v>147</v>
      </c>
      <c r="F43" s="162">
        <f>H43+H44</f>
        <v>648</v>
      </c>
      <c r="G43" s="82" t="s">
        <v>61</v>
      </c>
      <c r="H43" s="83">
        <v>480</v>
      </c>
      <c r="I43" s="84">
        <f>H43*(16/5)</f>
        <v>1536</v>
      </c>
      <c r="J43" s="52"/>
      <c r="K43" s="164" t="s">
        <v>147</v>
      </c>
      <c r="L43" s="162">
        <f>N43+N44</f>
        <v>386</v>
      </c>
      <c r="M43" s="82" t="s">
        <v>61</v>
      </c>
      <c r="N43" s="86">
        <v>227</v>
      </c>
      <c r="O43" s="84">
        <f>N43*(16/5)</f>
        <v>726.40000000000009</v>
      </c>
      <c r="P43" s="95"/>
      <c r="Q43" s="164" t="s">
        <v>147</v>
      </c>
      <c r="R43" s="162">
        <f>T43+T44</f>
        <v>200</v>
      </c>
      <c r="S43" s="82" t="s">
        <v>61</v>
      </c>
      <c r="T43" s="91">
        <v>200</v>
      </c>
      <c r="U43" s="84">
        <f>T43*(16/5)</f>
        <v>640</v>
      </c>
      <c r="V43" s="81"/>
      <c r="W43" s="164" t="s">
        <v>147</v>
      </c>
      <c r="X43" s="162">
        <f>Z43+Z44</f>
        <v>623</v>
      </c>
      <c r="Y43" s="82" t="s">
        <v>61</v>
      </c>
      <c r="Z43" s="120">
        <v>431</v>
      </c>
      <c r="AA43" s="84">
        <f>Z43*(16/5)</f>
        <v>1379.2</v>
      </c>
      <c r="AB43" s="52"/>
      <c r="AC43" s="164" t="s">
        <v>147</v>
      </c>
      <c r="AD43" s="162">
        <f>AF43+AF44</f>
        <v>669</v>
      </c>
      <c r="AE43" s="82" t="s">
        <v>61</v>
      </c>
      <c r="AF43" s="83">
        <v>490</v>
      </c>
      <c r="AG43" s="84">
        <f>AF43*(16/5)</f>
        <v>1568</v>
      </c>
    </row>
    <row r="44" spans="4:33" ht="17.25" customHeight="1" x14ac:dyDescent="0.25">
      <c r="D44" s="49"/>
      <c r="E44" s="165"/>
      <c r="F44" s="163"/>
      <c r="G44" s="82" t="s">
        <v>62</v>
      </c>
      <c r="H44" s="83">
        <v>168</v>
      </c>
      <c r="I44" s="84">
        <f>H44*(16/1.5)</f>
        <v>1792</v>
      </c>
      <c r="J44" s="64"/>
      <c r="K44" s="165"/>
      <c r="L44" s="163"/>
      <c r="M44" s="82" t="s">
        <v>62</v>
      </c>
      <c r="N44" s="86">
        <v>159</v>
      </c>
      <c r="O44" s="84">
        <f>N44*(16/1.5)</f>
        <v>1696</v>
      </c>
      <c r="P44" s="95"/>
      <c r="Q44" s="165"/>
      <c r="R44" s="163"/>
      <c r="S44" s="82" t="s">
        <v>62</v>
      </c>
      <c r="T44" s="91">
        <v>0</v>
      </c>
      <c r="U44" s="84">
        <f>T44*(16/1.5)</f>
        <v>0</v>
      </c>
      <c r="V44" s="81"/>
      <c r="W44" s="165"/>
      <c r="X44" s="163"/>
      <c r="Y44" s="82" t="s">
        <v>62</v>
      </c>
      <c r="Z44" s="120">
        <v>192</v>
      </c>
      <c r="AA44" s="84">
        <f>Z44*(16/1.5)</f>
        <v>2048</v>
      </c>
      <c r="AB44" s="52"/>
      <c r="AC44" s="165"/>
      <c r="AD44" s="163"/>
      <c r="AE44" s="82" t="s">
        <v>62</v>
      </c>
      <c r="AF44" s="83">
        <v>179</v>
      </c>
      <c r="AG44" s="84">
        <f>AF44*(16/1.5)</f>
        <v>1909.3333333333333</v>
      </c>
    </row>
    <row r="45" spans="4:33" ht="15.75" customHeight="1" x14ac:dyDescent="0.25">
      <c r="D45" s="49"/>
      <c r="E45" s="168"/>
      <c r="F45" s="169"/>
      <c r="G45" s="169"/>
      <c r="H45" s="169"/>
      <c r="I45" s="170"/>
      <c r="J45" s="64"/>
      <c r="K45" s="168"/>
      <c r="L45" s="169"/>
      <c r="M45" s="169"/>
      <c r="N45" s="169"/>
      <c r="O45" s="170"/>
      <c r="P45" s="96"/>
      <c r="Q45" s="168"/>
      <c r="R45" s="169"/>
      <c r="S45" s="169"/>
      <c r="T45" s="169"/>
      <c r="U45" s="170"/>
      <c r="V45" s="90"/>
      <c r="W45" s="123"/>
      <c r="X45" s="124"/>
      <c r="Y45" s="124"/>
      <c r="Z45" s="124"/>
      <c r="AA45" s="125"/>
      <c r="AB45" s="64"/>
      <c r="AC45" s="123"/>
      <c r="AD45" s="124"/>
      <c r="AE45" s="124"/>
      <c r="AF45" s="124"/>
      <c r="AG45" s="125"/>
    </row>
    <row r="46" spans="4:33" x14ac:dyDescent="0.25">
      <c r="D46" s="49"/>
      <c r="E46" s="164" t="s">
        <v>162</v>
      </c>
      <c r="F46" s="162">
        <f>H46+H47</f>
        <v>748</v>
      </c>
      <c r="G46" s="82" t="s">
        <v>61</v>
      </c>
      <c r="H46" s="120">
        <v>628</v>
      </c>
      <c r="I46" s="84">
        <f>H46*(16/5)</f>
        <v>2009.6000000000001</v>
      </c>
      <c r="J46" s="64"/>
      <c r="K46" s="164" t="s">
        <v>162</v>
      </c>
      <c r="L46" s="162">
        <f>N46+N47</f>
        <v>385</v>
      </c>
      <c r="M46" s="82" t="s">
        <v>61</v>
      </c>
      <c r="N46" s="120">
        <v>221</v>
      </c>
      <c r="O46" s="84">
        <f>N46*(16/5)</f>
        <v>707.2</v>
      </c>
      <c r="P46" s="95"/>
      <c r="Q46" s="164" t="s">
        <v>162</v>
      </c>
      <c r="R46" s="162">
        <f>T46+T47</f>
        <v>120</v>
      </c>
      <c r="S46" s="82" t="s">
        <v>61</v>
      </c>
      <c r="T46" s="120">
        <v>120</v>
      </c>
      <c r="U46" s="84">
        <f>T46*(16/5)</f>
        <v>384</v>
      </c>
      <c r="V46" s="81"/>
      <c r="W46" s="164" t="s">
        <v>162</v>
      </c>
      <c r="X46" s="162">
        <f>Z46+Z47</f>
        <v>424.5</v>
      </c>
      <c r="Y46" s="82" t="s">
        <v>61</v>
      </c>
      <c r="Z46" s="83">
        <v>259.5</v>
      </c>
      <c r="AA46" s="84">
        <f>Z46*(16/5)</f>
        <v>830.40000000000009</v>
      </c>
      <c r="AB46" s="52"/>
      <c r="AC46" s="164" t="s">
        <v>162</v>
      </c>
      <c r="AD46" s="162">
        <f>AF46+AF47</f>
        <v>558</v>
      </c>
      <c r="AE46" s="82" t="s">
        <v>61</v>
      </c>
      <c r="AF46" s="120">
        <v>365</v>
      </c>
      <c r="AG46" s="84">
        <f>AF46*(16/5)</f>
        <v>1168</v>
      </c>
    </row>
    <row r="47" spans="4:33" x14ac:dyDescent="0.25">
      <c r="D47" s="49"/>
      <c r="E47" s="165"/>
      <c r="F47" s="163"/>
      <c r="G47" s="82" t="s">
        <v>62</v>
      </c>
      <c r="H47" s="120">
        <v>120</v>
      </c>
      <c r="I47" s="84">
        <f>H47*(16/1.5)</f>
        <v>1280</v>
      </c>
      <c r="J47" s="64"/>
      <c r="K47" s="165"/>
      <c r="L47" s="163"/>
      <c r="M47" s="82" t="s">
        <v>62</v>
      </c>
      <c r="N47" s="120">
        <v>164</v>
      </c>
      <c r="O47" s="84">
        <f>N47*(16/1.5)</f>
        <v>1749.3333333333333</v>
      </c>
      <c r="P47" s="95"/>
      <c r="Q47" s="165"/>
      <c r="R47" s="163"/>
      <c r="S47" s="82" t="s">
        <v>62</v>
      </c>
      <c r="T47" s="120">
        <v>0</v>
      </c>
      <c r="U47" s="84">
        <f>T47*(16/1.5)</f>
        <v>0</v>
      </c>
      <c r="V47" s="81"/>
      <c r="W47" s="165"/>
      <c r="X47" s="163"/>
      <c r="Y47" s="82" t="s">
        <v>62</v>
      </c>
      <c r="Z47" s="83">
        <v>165</v>
      </c>
      <c r="AA47" s="84">
        <f>Z47*(16/1.5)</f>
        <v>1760</v>
      </c>
      <c r="AB47" s="52"/>
      <c r="AC47" s="165"/>
      <c r="AD47" s="163"/>
      <c r="AE47" s="82" t="s">
        <v>62</v>
      </c>
      <c r="AF47" s="120">
        <v>193</v>
      </c>
      <c r="AG47" s="84">
        <f>AF47*(16/1.5)</f>
        <v>2058.6666666666665</v>
      </c>
    </row>
    <row r="48" spans="4:33" x14ac:dyDescent="0.25">
      <c r="D48" s="49"/>
      <c r="E48" s="168"/>
      <c r="F48" s="169"/>
      <c r="G48" s="169"/>
      <c r="H48" s="169"/>
      <c r="I48" s="170"/>
      <c r="J48" s="64"/>
      <c r="K48" s="168"/>
      <c r="L48" s="169"/>
      <c r="M48" s="169"/>
      <c r="N48" s="169"/>
      <c r="O48" s="170"/>
      <c r="P48" s="96"/>
      <c r="Q48" s="168"/>
      <c r="R48" s="169"/>
      <c r="S48" s="169"/>
      <c r="T48" s="169"/>
      <c r="U48" s="170"/>
      <c r="V48" s="90"/>
      <c r="W48" s="123"/>
      <c r="X48" s="124"/>
      <c r="Y48" s="124"/>
      <c r="Z48" s="124"/>
      <c r="AA48" s="125"/>
      <c r="AB48" s="64"/>
      <c r="AC48" s="123"/>
      <c r="AD48" s="124"/>
      <c r="AE48" s="124"/>
      <c r="AF48" s="124"/>
      <c r="AG48" s="125"/>
    </row>
    <row r="49" spans="2:33" ht="18" customHeight="1" x14ac:dyDescent="0.25">
      <c r="D49" s="49"/>
      <c r="E49" s="164" t="s">
        <v>172</v>
      </c>
      <c r="F49" s="162">
        <f>H49+H50</f>
        <v>687</v>
      </c>
      <c r="G49" s="82" t="s">
        <v>61</v>
      </c>
      <c r="H49" s="120">
        <v>536</v>
      </c>
      <c r="I49" s="84">
        <f>H49*(16/5)</f>
        <v>1715.2</v>
      </c>
      <c r="J49" s="64"/>
      <c r="K49" s="164" t="s">
        <v>172</v>
      </c>
      <c r="L49" s="162">
        <f>N49+N50</f>
        <v>400.5</v>
      </c>
      <c r="M49" s="82" t="s">
        <v>61</v>
      </c>
      <c r="N49" s="120">
        <v>267</v>
      </c>
      <c r="O49" s="84">
        <f>N49*(16/5)</f>
        <v>854.40000000000009</v>
      </c>
      <c r="P49" s="95"/>
      <c r="Q49" s="164" t="s">
        <v>172</v>
      </c>
      <c r="R49" s="162">
        <f>T49+T50</f>
        <v>141</v>
      </c>
      <c r="S49" s="82" t="s">
        <v>61</v>
      </c>
      <c r="T49" s="120">
        <v>85</v>
      </c>
      <c r="U49" s="84">
        <f>T49*(16/5)</f>
        <v>272</v>
      </c>
      <c r="V49" s="81"/>
      <c r="W49" s="164" t="s">
        <v>172</v>
      </c>
      <c r="X49" s="162">
        <f>Z49+Z50</f>
        <v>461.5</v>
      </c>
      <c r="Y49" s="82" t="s">
        <v>61</v>
      </c>
      <c r="Z49" s="83">
        <v>374</v>
      </c>
      <c r="AA49" s="84">
        <f>Z49*(16/5)</f>
        <v>1196.8</v>
      </c>
      <c r="AB49" s="52"/>
      <c r="AC49" s="164" t="s">
        <v>172</v>
      </c>
      <c r="AD49" s="162">
        <f>AF49+AF50</f>
        <v>643.5</v>
      </c>
      <c r="AE49" s="82" t="s">
        <v>61</v>
      </c>
      <c r="AF49" s="120">
        <v>485</v>
      </c>
      <c r="AG49" s="84">
        <f>AF49*(16/5)</f>
        <v>1552</v>
      </c>
    </row>
    <row r="50" spans="2:33" x14ac:dyDescent="0.25">
      <c r="D50" s="49"/>
      <c r="E50" s="165"/>
      <c r="F50" s="163"/>
      <c r="G50" s="82" t="s">
        <v>62</v>
      </c>
      <c r="H50" s="120">
        <v>151</v>
      </c>
      <c r="I50" s="84">
        <f>H50*(16/1.5)</f>
        <v>1610.6666666666665</v>
      </c>
      <c r="J50" s="64"/>
      <c r="K50" s="165"/>
      <c r="L50" s="163"/>
      <c r="M50" s="82" t="s">
        <v>62</v>
      </c>
      <c r="N50" s="120">
        <v>133.5</v>
      </c>
      <c r="O50" s="84">
        <f>N50*(16/1.5)</f>
        <v>1424</v>
      </c>
      <c r="P50" s="95"/>
      <c r="Q50" s="165"/>
      <c r="R50" s="163"/>
      <c r="S50" s="82" t="s">
        <v>62</v>
      </c>
      <c r="T50" s="120">
        <v>56</v>
      </c>
      <c r="U50" s="84">
        <f>T50*(16/1.5)</f>
        <v>597.33333333333326</v>
      </c>
      <c r="V50" s="81"/>
      <c r="W50" s="165"/>
      <c r="X50" s="163"/>
      <c r="Y50" s="82" t="s">
        <v>62</v>
      </c>
      <c r="Z50" s="83">
        <v>87.5</v>
      </c>
      <c r="AA50" s="84">
        <f>Z50*(16/1.5)</f>
        <v>933.33333333333326</v>
      </c>
      <c r="AB50" s="52"/>
      <c r="AC50" s="165"/>
      <c r="AD50" s="163"/>
      <c r="AE50" s="82" t="s">
        <v>62</v>
      </c>
      <c r="AF50" s="120">
        <v>158.5</v>
      </c>
      <c r="AG50" s="84">
        <f>AF50*(16/1.5)</f>
        <v>1690.6666666666665</v>
      </c>
    </row>
    <row r="51" spans="2:33" ht="15.75" customHeight="1" x14ac:dyDescent="0.25">
      <c r="D51" s="49"/>
      <c r="E51" s="152"/>
      <c r="F51" s="150"/>
      <c r="G51" s="153"/>
      <c r="H51" s="154"/>
      <c r="I51" s="155"/>
      <c r="J51" s="64"/>
      <c r="K51" s="87"/>
      <c r="L51" s="88"/>
      <c r="M51" s="156"/>
      <c r="N51" s="89"/>
      <c r="O51" s="157"/>
      <c r="P51" s="96"/>
      <c r="Q51" s="87"/>
      <c r="R51" s="88"/>
      <c r="S51" s="156"/>
      <c r="T51" s="89"/>
      <c r="U51" s="157"/>
      <c r="V51" s="90"/>
      <c r="W51" s="87"/>
      <c r="X51" s="88"/>
      <c r="Y51" s="156"/>
      <c r="Z51" s="89"/>
      <c r="AA51" s="158"/>
      <c r="AB51" s="64"/>
      <c r="AC51" s="87"/>
      <c r="AD51" s="88"/>
      <c r="AE51" s="156"/>
      <c r="AF51" s="89"/>
      <c r="AG51" s="158"/>
    </row>
    <row r="52" spans="2:33" ht="17.25" customHeight="1" x14ac:dyDescent="0.25">
      <c r="D52" s="49"/>
      <c r="E52" s="164" t="s">
        <v>187</v>
      </c>
      <c r="F52" s="162">
        <f>H52+H53</f>
        <v>551.45000000000005</v>
      </c>
      <c r="G52" s="82" t="s">
        <v>61</v>
      </c>
      <c r="H52" s="120">
        <v>479.75</v>
      </c>
      <c r="I52" s="84">
        <f>H52*(16/5)</f>
        <v>1535.2</v>
      </c>
      <c r="J52" s="64"/>
      <c r="K52" s="164" t="s">
        <v>187</v>
      </c>
      <c r="L52" s="162">
        <f>N52+N53</f>
        <v>371</v>
      </c>
      <c r="M52" s="82" t="s">
        <v>61</v>
      </c>
      <c r="N52" s="120">
        <v>276</v>
      </c>
      <c r="O52" s="84">
        <f>N52*(16/5)</f>
        <v>883.2</v>
      </c>
      <c r="P52" s="95"/>
      <c r="Q52" s="164" t="s">
        <v>187</v>
      </c>
      <c r="R52" s="162">
        <f>T52+T53</f>
        <v>141</v>
      </c>
      <c r="S52" s="82" t="s">
        <v>61</v>
      </c>
      <c r="T52" s="120">
        <v>85</v>
      </c>
      <c r="U52" s="84">
        <f>T52*(16/5)</f>
        <v>272</v>
      </c>
      <c r="V52" s="81"/>
      <c r="W52" s="164" t="s">
        <v>187</v>
      </c>
      <c r="X52" s="162">
        <f>Z52+Z53</f>
        <v>98</v>
      </c>
      <c r="Y52" s="82" t="s">
        <v>61</v>
      </c>
      <c r="Z52" s="120">
        <v>90</v>
      </c>
      <c r="AA52" s="84">
        <f>Z52*(16/5)</f>
        <v>288</v>
      </c>
      <c r="AB52" s="52"/>
      <c r="AC52" s="164" t="s">
        <v>187</v>
      </c>
      <c r="AD52" s="162">
        <f>AF52+AF53</f>
        <v>575</v>
      </c>
      <c r="AE52" s="82" t="s">
        <v>61</v>
      </c>
      <c r="AF52" s="120">
        <v>372</v>
      </c>
      <c r="AG52" s="84">
        <f>AF52*(16/5)</f>
        <v>1190.4000000000001</v>
      </c>
    </row>
    <row r="53" spans="2:33" x14ac:dyDescent="0.25">
      <c r="D53" s="49"/>
      <c r="E53" s="165"/>
      <c r="F53" s="163"/>
      <c r="G53" s="82" t="s">
        <v>62</v>
      </c>
      <c r="H53" s="120">
        <v>71.7</v>
      </c>
      <c r="I53" s="84">
        <f>H53*(16/1.5)</f>
        <v>764.8</v>
      </c>
      <c r="J53" s="64"/>
      <c r="K53" s="165"/>
      <c r="L53" s="163"/>
      <c r="M53" s="82" t="s">
        <v>62</v>
      </c>
      <c r="N53" s="120">
        <v>95</v>
      </c>
      <c r="O53" s="84">
        <f>N53*(16/1.5)</f>
        <v>1013.3333333333333</v>
      </c>
      <c r="P53" s="95"/>
      <c r="Q53" s="165"/>
      <c r="R53" s="163"/>
      <c r="S53" s="82" t="s">
        <v>62</v>
      </c>
      <c r="T53" s="120">
        <v>56</v>
      </c>
      <c r="U53" s="84">
        <f>T53*(16/1.5)</f>
        <v>597.33333333333326</v>
      </c>
      <c r="V53" s="81"/>
      <c r="W53" s="165"/>
      <c r="X53" s="163"/>
      <c r="Y53" s="82" t="s">
        <v>62</v>
      </c>
      <c r="Z53" s="120">
        <v>8</v>
      </c>
      <c r="AA53" s="84">
        <f>Z53*(16/1.5)</f>
        <v>85.333333333333329</v>
      </c>
      <c r="AB53" s="52"/>
      <c r="AC53" s="165"/>
      <c r="AD53" s="163"/>
      <c r="AE53" s="82" t="s">
        <v>62</v>
      </c>
      <c r="AF53" s="120">
        <v>203</v>
      </c>
      <c r="AG53" s="84">
        <f>AF53*(16/1.5)</f>
        <v>2165.333333333333</v>
      </c>
    </row>
    <row r="54" spans="2:33" ht="16.5" x14ac:dyDescent="0.3">
      <c r="D54" s="49"/>
      <c r="E54" s="225"/>
      <c r="F54" s="226"/>
      <c r="G54" s="226"/>
      <c r="H54" s="226"/>
      <c r="I54" s="227"/>
      <c r="J54" s="64"/>
      <c r="K54" s="31"/>
      <c r="L54" s="31"/>
      <c r="M54" s="32"/>
      <c r="N54" s="33"/>
      <c r="O54" s="53"/>
      <c r="P54" s="49"/>
      <c r="Q54" s="31"/>
      <c r="R54" s="31"/>
      <c r="S54" s="32"/>
      <c r="T54" s="33"/>
      <c r="U54" s="53"/>
      <c r="V54" s="52"/>
      <c r="W54" s="31"/>
      <c r="X54" s="31"/>
      <c r="Y54" s="32"/>
      <c r="Z54" s="33"/>
      <c r="AA54" s="55"/>
      <c r="AB54" s="52"/>
      <c r="AC54" s="31"/>
      <c r="AD54" s="31"/>
      <c r="AE54" s="32"/>
      <c r="AF54" s="33"/>
      <c r="AG54" s="55"/>
    </row>
    <row r="55" spans="2:33" ht="17.25" customHeight="1" x14ac:dyDescent="0.25">
      <c r="D55" s="49"/>
      <c r="E55" s="75" t="s">
        <v>150</v>
      </c>
      <c r="F55" s="37">
        <f>SUM(F4:F54)</f>
        <v>16338.45</v>
      </c>
      <c r="G55" s="190" t="s">
        <v>155</v>
      </c>
      <c r="H55" s="191"/>
      <c r="I55" s="38">
        <f>SUM(I4:I54)</f>
        <v>75718.666666666672</v>
      </c>
      <c r="J55" s="64"/>
      <c r="K55" s="39" t="s">
        <v>150</v>
      </c>
      <c r="L55" s="39">
        <f>SUM(L4:L54)</f>
        <v>4238.5</v>
      </c>
      <c r="M55" s="182" t="s">
        <v>155</v>
      </c>
      <c r="N55" s="183"/>
      <c r="O55" s="40">
        <f>SUM(O4:O54)</f>
        <v>23086.933333333331</v>
      </c>
      <c r="P55" s="64"/>
      <c r="Q55" s="99" t="s">
        <v>150</v>
      </c>
      <c r="R55" s="41">
        <f>SUM(R4:R54)</f>
        <v>3814</v>
      </c>
      <c r="S55" s="184" t="s">
        <v>87</v>
      </c>
      <c r="T55" s="185"/>
      <c r="U55" s="42">
        <f>SUM(U4:U54)</f>
        <v>18028.799999999996</v>
      </c>
      <c r="V55" s="52"/>
      <c r="W55" s="58" t="s">
        <v>150</v>
      </c>
      <c r="X55" s="58">
        <f>SUM(X4:X54)</f>
        <v>5637.5</v>
      </c>
      <c r="Y55" s="193" t="s">
        <v>87</v>
      </c>
      <c r="Z55" s="194"/>
      <c r="AA55" s="59">
        <f>SUM(AA4:AA54)</f>
        <v>30501.866666666665</v>
      </c>
      <c r="AB55" s="52"/>
      <c r="AC55" s="104" t="s">
        <v>150</v>
      </c>
      <c r="AD55" s="104">
        <f>SUM(AD4:AD54)</f>
        <v>3193.5</v>
      </c>
      <c r="AE55" s="230" t="s">
        <v>87</v>
      </c>
      <c r="AF55" s="231"/>
      <c r="AG55" s="101">
        <f>SUM(AG4:AG54)</f>
        <v>17667.199999999997</v>
      </c>
    </row>
    <row r="56" spans="2:33" x14ac:dyDescent="0.25">
      <c r="F56" s="26"/>
      <c r="G56" s="206" t="s">
        <v>80</v>
      </c>
      <c r="H56" s="207"/>
      <c r="I56" s="45">
        <f>SUM(I4, I7, I10, I13, I16, I19, I22, I25, I28, I31, I34, I37, I40, I43, I46, I49, I52)</f>
        <v>42239.199999999997</v>
      </c>
      <c r="J56" s="14"/>
      <c r="M56" s="195" t="s">
        <v>80</v>
      </c>
      <c r="N56" s="196"/>
      <c r="O56" s="47">
        <f>SUM(O16, O19,O22,O25, O28, O31, O34, O37, O40, O43, O46, O49, O52)</f>
        <v>9481.6000000000022</v>
      </c>
      <c r="P56" s="14"/>
      <c r="Q56" s="28"/>
      <c r="S56" s="197" t="s">
        <v>80</v>
      </c>
      <c r="T56" s="198"/>
      <c r="U56" s="43">
        <f>SUM(U10, U13, U16, U19, U22, U25,U28, U31, U34, U37, U40, U43, U46, U49, U52)</f>
        <v>9708.7999999999993</v>
      </c>
      <c r="X56" s="26"/>
      <c r="Y56" s="199" t="s">
        <v>80</v>
      </c>
      <c r="Z56" s="200"/>
      <c r="AA56" s="56">
        <f>SUM(AA7, AA10, AA22, AA25, AA28, AA31, AA34, AA37, AA40, AA43, AA46, AA49, AA52)</f>
        <v>12699.2</v>
      </c>
      <c r="AD56" s="26"/>
      <c r="AE56" s="232" t="s">
        <v>80</v>
      </c>
      <c r="AF56" s="233"/>
      <c r="AG56" s="102">
        <f>SUM(AG7, AG10, AG22, AG25, AG28, AG31, AG34, AG37, AG40, AG43, AG46, AG49, AG52)</f>
        <v>7027.2000000000007</v>
      </c>
    </row>
    <row r="57" spans="2:33" ht="16.5" customHeight="1" x14ac:dyDescent="0.25">
      <c r="G57" s="206" t="s">
        <v>72</v>
      </c>
      <c r="H57" s="207"/>
      <c r="I57" s="46">
        <f>SUM(I5, I8, I11, I14, I17, I20, I23, I26, I29, I32, I35, I38, I41, I44, I47, I50, I53)</f>
        <v>33479.466666666667</v>
      </c>
      <c r="J57" s="14"/>
      <c r="M57" s="195" t="s">
        <v>72</v>
      </c>
      <c r="N57" s="196"/>
      <c r="O57" s="48">
        <f>SUM(O17, O20, O23, O26, O29, O32, O35, O38, O41, O44, O47, O50, O53)</f>
        <v>13605.333333333334</v>
      </c>
      <c r="P57" s="14"/>
      <c r="S57" s="197" t="s">
        <v>72</v>
      </c>
      <c r="T57" s="198"/>
      <c r="U57" s="44">
        <f>SUM(U11, U14, U17, U20, U23, U26, U29, U32, U35, U41, U44, U47, U50, U53)</f>
        <v>8320</v>
      </c>
      <c r="X57" s="10"/>
      <c r="Y57" s="199" t="s">
        <v>72</v>
      </c>
      <c r="Z57" s="200"/>
      <c r="AA57" s="57">
        <f>SUM(AA8, AA11, AA23, AA26, AA29, AA32, AA35, AA38, AA41, AA44, AA47, AA50,AA53)</f>
        <v>17802.666666666664</v>
      </c>
      <c r="AD57" s="10"/>
      <c r="AE57" s="232" t="s">
        <v>72</v>
      </c>
      <c r="AF57" s="233"/>
      <c r="AG57" s="103">
        <f>SUM(AG8, AG11, AG23, AG26, AG29, AG32, AG35, AG38, AG41, AG44, AG47, AG50, AG53)</f>
        <v>10640</v>
      </c>
    </row>
    <row r="58" spans="2:33" ht="16.5" customHeight="1" x14ac:dyDescent="0.25">
      <c r="G58" s="62"/>
      <c r="H58" s="62"/>
      <c r="I58" s="63"/>
      <c r="J58" s="14"/>
      <c r="M58" s="72"/>
      <c r="N58" s="72"/>
      <c r="O58" s="63"/>
      <c r="P58" s="5"/>
    </row>
    <row r="59" spans="2:33" ht="20.25" customHeight="1" x14ac:dyDescent="0.35">
      <c r="B59" s="203" t="s">
        <v>84</v>
      </c>
      <c r="C59" s="204"/>
      <c r="D59" s="204"/>
      <c r="E59" s="204"/>
      <c r="F59" s="204"/>
      <c r="G59" s="204"/>
      <c r="H59" s="204"/>
      <c r="I59" s="205"/>
      <c r="J59" s="14"/>
      <c r="M59" s="72"/>
      <c r="N59" s="72"/>
      <c r="O59" s="63"/>
    </row>
    <row r="60" spans="2:33" ht="21" x14ac:dyDescent="0.35">
      <c r="B60" s="234"/>
      <c r="C60" s="235"/>
      <c r="E60" s="171"/>
      <c r="F60" s="171"/>
      <c r="G60" s="171"/>
      <c r="H60" s="171"/>
      <c r="I60" s="171"/>
      <c r="J60" s="14"/>
      <c r="M60" s="72"/>
      <c r="N60" s="72"/>
      <c r="O60" s="63"/>
      <c r="T60" s="27"/>
    </row>
    <row r="61" spans="2:33" ht="17.25" x14ac:dyDescent="0.3">
      <c r="B61" s="172" t="s">
        <v>195</v>
      </c>
      <c r="C61" s="173"/>
      <c r="E61" s="217" t="s">
        <v>21</v>
      </c>
      <c r="F61" s="218"/>
      <c r="H61" s="217" t="s">
        <v>17</v>
      </c>
      <c r="I61" s="218"/>
      <c r="J61" s="14"/>
      <c r="P61" s="13" t="s">
        <v>47</v>
      </c>
      <c r="Q61" s="13" t="s">
        <v>94</v>
      </c>
      <c r="R61" s="13" t="s">
        <v>50</v>
      </c>
      <c r="S61" s="2" t="s">
        <v>95</v>
      </c>
      <c r="T61" s="50"/>
    </row>
    <row r="62" spans="2:33" ht="18.75" x14ac:dyDescent="0.3">
      <c r="B62" s="1" t="s">
        <v>0</v>
      </c>
      <c r="C62" s="12">
        <v>51</v>
      </c>
      <c r="E62" s="4">
        <v>43961</v>
      </c>
      <c r="F62" s="3">
        <v>8</v>
      </c>
      <c r="H62" s="1">
        <v>85145</v>
      </c>
      <c r="I62" s="1">
        <v>1</v>
      </c>
      <c r="K62" s="24" t="s">
        <v>48</v>
      </c>
      <c r="L62" s="25"/>
      <c r="M62" s="208" t="s">
        <v>89</v>
      </c>
      <c r="N62" s="208"/>
      <c r="O62" s="208"/>
      <c r="P62" s="24" t="s">
        <v>52</v>
      </c>
      <c r="Q62" s="24" t="s">
        <v>98</v>
      </c>
      <c r="R62" s="24" t="s">
        <v>53</v>
      </c>
      <c r="S62" s="30" t="s">
        <v>99</v>
      </c>
      <c r="T62" s="51"/>
    </row>
    <row r="63" spans="2:33" ht="16.899999999999999" customHeight="1" x14ac:dyDescent="0.25">
      <c r="B63" s="1" t="s">
        <v>1</v>
      </c>
      <c r="C63" s="12">
        <v>76</v>
      </c>
      <c r="E63" s="4">
        <v>43963</v>
      </c>
      <c r="F63" s="3">
        <v>34</v>
      </c>
      <c r="H63" s="1">
        <v>85623</v>
      </c>
      <c r="I63" s="1">
        <v>2</v>
      </c>
      <c r="J63" s="14"/>
      <c r="K63" s="29" t="s">
        <v>49</v>
      </c>
      <c r="L63" s="49"/>
      <c r="R63" s="65" t="s">
        <v>54</v>
      </c>
      <c r="S63" s="66" t="s">
        <v>100</v>
      </c>
      <c r="T63" s="67"/>
    </row>
    <row r="64" spans="2:33" ht="15.75" x14ac:dyDescent="0.25">
      <c r="B64" s="1" t="s">
        <v>2</v>
      </c>
      <c r="C64" s="12">
        <v>36</v>
      </c>
      <c r="E64" s="4">
        <v>43965</v>
      </c>
      <c r="F64" s="3">
        <v>8</v>
      </c>
      <c r="H64" s="1">
        <v>85624</v>
      </c>
      <c r="I64" s="1">
        <v>1</v>
      </c>
      <c r="J64" s="14"/>
      <c r="K64" s="24" t="s">
        <v>46</v>
      </c>
      <c r="L64" s="25"/>
      <c r="M64" s="25" t="s">
        <v>92</v>
      </c>
      <c r="N64" s="3" t="s">
        <v>45</v>
      </c>
      <c r="O64" s="3" t="s">
        <v>93</v>
      </c>
    </row>
    <row r="65" spans="2:22" ht="15.75" x14ac:dyDescent="0.25">
      <c r="B65" s="1" t="s">
        <v>3</v>
      </c>
      <c r="C65" s="12">
        <v>60</v>
      </c>
      <c r="E65" s="4">
        <v>43968</v>
      </c>
      <c r="F65" s="3">
        <v>17</v>
      </c>
      <c r="H65" s="1">
        <v>85634</v>
      </c>
      <c r="I65" s="1">
        <v>4</v>
      </c>
      <c r="J65" s="18"/>
      <c r="K65" s="24" t="s">
        <v>51</v>
      </c>
      <c r="M65" s="24" t="s">
        <v>96</v>
      </c>
      <c r="N65" s="24" t="s">
        <v>45</v>
      </c>
      <c r="O65" s="24" t="s">
        <v>97</v>
      </c>
    </row>
    <row r="66" spans="2:22" ht="16.5" customHeight="1" x14ac:dyDescent="0.25">
      <c r="B66" s="1" t="s">
        <v>4</v>
      </c>
      <c r="C66" s="12">
        <v>12</v>
      </c>
      <c r="E66" s="4">
        <v>43970</v>
      </c>
      <c r="F66" s="3">
        <v>23</v>
      </c>
      <c r="H66" s="1">
        <v>85650</v>
      </c>
      <c r="I66" s="1">
        <v>1</v>
      </c>
      <c r="J66" s="5"/>
      <c r="L66" s="28"/>
    </row>
    <row r="67" spans="2:22" ht="18.75" x14ac:dyDescent="0.3">
      <c r="B67" s="1" t="s">
        <v>158</v>
      </c>
      <c r="C67" s="12">
        <v>48</v>
      </c>
      <c r="D67" s="8"/>
      <c r="E67" s="4">
        <v>43972</v>
      </c>
      <c r="F67" s="3">
        <v>16</v>
      </c>
      <c r="H67" s="1">
        <v>85653</v>
      </c>
      <c r="I67" s="1">
        <v>16</v>
      </c>
      <c r="J67" s="5"/>
    </row>
    <row r="68" spans="2:22" ht="15.75" x14ac:dyDescent="0.25">
      <c r="B68" s="1" t="s">
        <v>159</v>
      </c>
      <c r="C68" s="12">
        <v>150</v>
      </c>
      <c r="D68" s="6"/>
      <c r="E68" s="4">
        <v>43975</v>
      </c>
      <c r="F68" s="3">
        <v>30</v>
      </c>
      <c r="H68" s="1">
        <v>85658</v>
      </c>
      <c r="I68" s="1">
        <v>2</v>
      </c>
      <c r="J68" s="15"/>
      <c r="K68" s="5"/>
      <c r="L68" t="s">
        <v>55</v>
      </c>
      <c r="M68" t="s">
        <v>56</v>
      </c>
      <c r="N68" t="s">
        <v>5</v>
      </c>
    </row>
    <row r="69" spans="2:22" ht="21" x14ac:dyDescent="0.35">
      <c r="B69" s="69"/>
      <c r="C69" s="69"/>
      <c r="D69" s="6"/>
      <c r="E69" s="4">
        <v>43977</v>
      </c>
      <c r="F69" s="13">
        <v>10</v>
      </c>
      <c r="H69" s="1">
        <v>85701</v>
      </c>
      <c r="I69" s="1">
        <v>218</v>
      </c>
      <c r="K69" t="s">
        <v>112</v>
      </c>
      <c r="L69" s="21">
        <f>SUM(I56, O56, U56, AA56, AG56)</f>
        <v>81156</v>
      </c>
      <c r="M69" s="21">
        <f>SUM(I57, O57, U57, AA57, AG57)</f>
        <v>83847.466666666674</v>
      </c>
      <c r="N69" s="21">
        <f>SUM(L69:M69)</f>
        <v>165003.46666666667</v>
      </c>
    </row>
    <row r="70" spans="2:22" ht="17.25" x14ac:dyDescent="0.3">
      <c r="B70" s="172" t="s">
        <v>189</v>
      </c>
      <c r="C70" s="173"/>
      <c r="D70" s="6"/>
      <c r="E70" s="4">
        <v>43978</v>
      </c>
      <c r="F70" s="13">
        <v>35</v>
      </c>
      <c r="H70" s="1">
        <v>85703</v>
      </c>
      <c r="I70" s="1">
        <v>2</v>
      </c>
      <c r="K70" t="s">
        <v>111</v>
      </c>
      <c r="L70" s="74">
        <f>SUM(H4, H7, H10, H13, H16, H19, H22, H25, H28, H31, N16, N19, N22, N25, N28, T10, T13, T16, T19, T22, T25, T28, Z7, Z10, Z22, Z25, Z28, H34, N34, T34, T31, Z31, Z34, N31, H37, H40, N37, N40, T37, T40, Z37, Z40, AF37, AF40, H43, N43, T43, Z43, AF43, H46, N46, T46, Z46, AF46, H49, N49, T49, Z49, AF49, H52, N52, T52, Z52, AF52)</f>
        <v>25361.25</v>
      </c>
      <c r="M70" s="74">
        <f>SUM(H5, H8, H11, H14, H17, H20, H23, H26, H29, H32, N17, N20, N23, N26, N29, T11, T14, T17, T20, T23, T26, T29, Z8, Z11, Z23, Z26, Z29, H35, N35, N32, T32, T35, Z32, Z35, H38, H41, N38, N41, T38, T41, Z38, Z41, AF38, AF41, H44, N44, T44, Z44, AF44, H47, N47, T47, Z47, AF47, H50, N50, T50, Z50, AF50, H53, N53, T53, Z53, AF53)</f>
        <v>7860.7</v>
      </c>
      <c r="N70" s="74">
        <f>SUM(L70:M70)</f>
        <v>33221.949999999997</v>
      </c>
      <c r="V70" s="29"/>
    </row>
    <row r="71" spans="2:22" ht="15.75" customHeight="1" x14ac:dyDescent="0.25">
      <c r="B71" s="1" t="s">
        <v>0</v>
      </c>
      <c r="C71" s="12">
        <v>73</v>
      </c>
      <c r="D71" s="6"/>
      <c r="E71" s="4">
        <v>43979</v>
      </c>
      <c r="F71" s="13">
        <v>10</v>
      </c>
      <c r="H71" s="1">
        <v>85704</v>
      </c>
      <c r="I71" s="1">
        <v>5</v>
      </c>
      <c r="V71" s="29"/>
    </row>
    <row r="72" spans="2:22" ht="15.75" x14ac:dyDescent="0.25">
      <c r="B72" s="1" t="s">
        <v>1</v>
      </c>
      <c r="C72" s="12">
        <v>65</v>
      </c>
      <c r="D72" s="6"/>
      <c r="E72" s="4">
        <v>43980</v>
      </c>
      <c r="F72" s="13">
        <v>64</v>
      </c>
      <c r="H72" s="1">
        <v>85705</v>
      </c>
      <c r="I72" s="1">
        <v>506</v>
      </c>
    </row>
    <row r="73" spans="2:22" ht="15" customHeight="1" x14ac:dyDescent="0.25">
      <c r="B73" s="1" t="s">
        <v>2</v>
      </c>
      <c r="C73" s="12">
        <v>38</v>
      </c>
      <c r="E73" s="19">
        <v>43982</v>
      </c>
      <c r="F73" s="13">
        <v>13</v>
      </c>
      <c r="H73" s="1">
        <v>85706</v>
      </c>
      <c r="I73" s="1">
        <v>53</v>
      </c>
    </row>
    <row r="74" spans="2:22" ht="18.75" x14ac:dyDescent="0.3">
      <c r="B74" s="1" t="s">
        <v>3</v>
      </c>
      <c r="C74" s="12">
        <v>84</v>
      </c>
      <c r="D74" s="8"/>
      <c r="E74" s="19">
        <v>43984</v>
      </c>
      <c r="F74" s="13">
        <v>13</v>
      </c>
      <c r="H74" s="1">
        <v>85710</v>
      </c>
      <c r="I74" s="1">
        <v>5</v>
      </c>
    </row>
    <row r="75" spans="2:22" ht="15.75" x14ac:dyDescent="0.25">
      <c r="B75" s="1" t="s">
        <v>4</v>
      </c>
      <c r="C75" s="12">
        <v>36</v>
      </c>
      <c r="D75" s="6"/>
      <c r="E75" s="19">
        <v>43985</v>
      </c>
      <c r="F75" s="20">
        <v>16</v>
      </c>
      <c r="H75" s="1">
        <v>85711</v>
      </c>
      <c r="I75" s="1">
        <v>435</v>
      </c>
    </row>
    <row r="76" spans="2:22" ht="15.75" x14ac:dyDescent="0.25">
      <c r="B76" s="1" t="s">
        <v>158</v>
      </c>
      <c r="C76" s="12">
        <v>190</v>
      </c>
      <c r="D76" s="6"/>
      <c r="E76" s="19">
        <v>43986</v>
      </c>
      <c r="F76" s="20">
        <v>18</v>
      </c>
      <c r="H76" s="1">
        <v>85712</v>
      </c>
      <c r="I76" s="1">
        <v>12</v>
      </c>
    </row>
    <row r="77" spans="2:22" ht="15.75" x14ac:dyDescent="0.25">
      <c r="B77" s="1" t="s">
        <v>159</v>
      </c>
      <c r="C77" s="12">
        <v>48</v>
      </c>
      <c r="D77" s="6"/>
      <c r="E77" s="19">
        <v>43989</v>
      </c>
      <c r="F77" s="20">
        <v>25</v>
      </c>
      <c r="H77" s="1">
        <v>85713</v>
      </c>
      <c r="I77" s="1">
        <v>266</v>
      </c>
      <c r="K77" s="14"/>
    </row>
    <row r="78" spans="2:22" ht="21" x14ac:dyDescent="0.35">
      <c r="B78" s="69"/>
      <c r="C78" s="69"/>
      <c r="D78" s="119"/>
      <c r="E78" s="19">
        <v>43990</v>
      </c>
      <c r="F78" s="20">
        <v>14</v>
      </c>
      <c r="H78" s="1">
        <v>85714</v>
      </c>
      <c r="I78" s="1">
        <v>34</v>
      </c>
      <c r="K78" s="14"/>
    </row>
    <row r="79" spans="2:22" ht="18.75" x14ac:dyDescent="0.3">
      <c r="B79" s="174" t="s">
        <v>194</v>
      </c>
      <c r="C79" s="175"/>
      <c r="D79" s="6"/>
      <c r="E79" s="19">
        <v>43991</v>
      </c>
      <c r="F79" s="20">
        <v>11</v>
      </c>
      <c r="H79" s="1">
        <v>85716</v>
      </c>
      <c r="I79" s="1">
        <v>23</v>
      </c>
    </row>
    <row r="80" spans="2:22" ht="17.25" customHeight="1" x14ac:dyDescent="0.25">
      <c r="B80" s="12" t="s">
        <v>3</v>
      </c>
      <c r="C80" s="12">
        <v>23</v>
      </c>
      <c r="E80" s="19">
        <v>43992</v>
      </c>
      <c r="F80" s="20">
        <v>20</v>
      </c>
      <c r="H80" s="1">
        <v>85719</v>
      </c>
      <c r="I80" s="1">
        <v>17</v>
      </c>
    </row>
    <row r="81" spans="2:15" ht="18.75" x14ac:dyDescent="0.3">
      <c r="B81" s="12" t="s">
        <v>192</v>
      </c>
      <c r="C81" s="12">
        <v>0</v>
      </c>
      <c r="D81" s="8"/>
      <c r="E81" s="19">
        <v>43993</v>
      </c>
      <c r="F81" s="20">
        <v>10</v>
      </c>
      <c r="H81" s="1">
        <v>85730</v>
      </c>
      <c r="I81" s="1">
        <v>8</v>
      </c>
    </row>
    <row r="82" spans="2:15" ht="15" customHeight="1" x14ac:dyDescent="0.25">
      <c r="B82" s="12" t="s">
        <v>158</v>
      </c>
      <c r="C82" s="12">
        <v>0</v>
      </c>
      <c r="D82" s="119"/>
      <c r="E82" s="19">
        <v>43996</v>
      </c>
      <c r="F82" s="20">
        <v>21</v>
      </c>
      <c r="H82" s="1">
        <v>85735</v>
      </c>
      <c r="I82" s="1">
        <v>5</v>
      </c>
      <c r="M82" s="21"/>
      <c r="N82" s="21"/>
      <c r="O82" s="21"/>
    </row>
    <row r="83" spans="2:15" ht="16.5" customHeight="1" x14ac:dyDescent="0.25">
      <c r="B83" s="12" t="s">
        <v>159</v>
      </c>
      <c r="C83" s="12">
        <v>24</v>
      </c>
      <c r="D83" s="6"/>
      <c r="E83" s="19">
        <v>43998</v>
      </c>
      <c r="F83" s="20">
        <v>28</v>
      </c>
      <c r="H83" s="1">
        <v>85736</v>
      </c>
      <c r="I83" s="1">
        <v>5</v>
      </c>
    </row>
    <row r="84" spans="2:15" ht="18.75" customHeight="1" x14ac:dyDescent="0.25">
      <c r="B84" s="79"/>
      <c r="C84" s="79"/>
      <c r="D84" s="6"/>
      <c r="E84" s="19">
        <v>43999</v>
      </c>
      <c r="F84" s="20">
        <v>35</v>
      </c>
      <c r="H84" s="1">
        <v>85737</v>
      </c>
      <c r="I84" s="1">
        <v>2</v>
      </c>
    </row>
    <row r="85" spans="2:15" ht="15.75" x14ac:dyDescent="0.25">
      <c r="B85" s="176" t="s">
        <v>193</v>
      </c>
      <c r="C85" s="177"/>
      <c r="D85" s="6"/>
      <c r="E85" s="19">
        <v>44000</v>
      </c>
      <c r="F85" s="20">
        <v>5</v>
      </c>
      <c r="H85" s="1">
        <v>85739</v>
      </c>
      <c r="I85" s="1">
        <v>2</v>
      </c>
      <c r="K85" s="5"/>
    </row>
    <row r="86" spans="2:15" ht="17.25" customHeight="1" x14ac:dyDescent="0.25">
      <c r="B86" s="12" t="s">
        <v>3</v>
      </c>
      <c r="C86" s="12">
        <v>19</v>
      </c>
      <c r="D86" s="6"/>
      <c r="E86" s="19">
        <v>44003</v>
      </c>
      <c r="F86" s="20">
        <v>13</v>
      </c>
      <c r="H86" s="1">
        <v>85741</v>
      </c>
      <c r="I86" s="1">
        <v>13</v>
      </c>
      <c r="K86" s="14"/>
    </row>
    <row r="87" spans="2:15" ht="17.25" customHeight="1" x14ac:dyDescent="0.25">
      <c r="B87" s="12" t="s">
        <v>4</v>
      </c>
      <c r="C87" s="12">
        <v>13</v>
      </c>
      <c r="E87" s="19">
        <v>44005</v>
      </c>
      <c r="F87" s="20">
        <v>11</v>
      </c>
      <c r="H87" s="1">
        <v>85742</v>
      </c>
      <c r="I87" s="1">
        <v>5</v>
      </c>
      <c r="K87" s="5"/>
      <c r="M87" s="6"/>
      <c r="N87" s="6"/>
    </row>
    <row r="88" spans="2:15" ht="18.75" x14ac:dyDescent="0.3">
      <c r="B88" s="12" t="s">
        <v>158</v>
      </c>
      <c r="C88" s="12">
        <v>12</v>
      </c>
      <c r="D88" s="8"/>
      <c r="E88" s="19">
        <v>44005</v>
      </c>
      <c r="F88" s="20">
        <v>35</v>
      </c>
      <c r="H88" s="1">
        <v>85743</v>
      </c>
      <c r="I88" s="1">
        <v>44</v>
      </c>
      <c r="K88" s="5"/>
    </row>
    <row r="89" spans="2:15" ht="15.75" x14ac:dyDescent="0.25">
      <c r="B89" s="12" t="s">
        <v>159</v>
      </c>
      <c r="C89" s="12">
        <v>12</v>
      </c>
      <c r="D89" s="6"/>
      <c r="E89" s="19">
        <v>44006</v>
      </c>
      <c r="F89" s="20">
        <v>35</v>
      </c>
      <c r="H89" s="1">
        <v>85745</v>
      </c>
      <c r="I89" s="1">
        <v>64</v>
      </c>
      <c r="K89" s="14"/>
    </row>
    <row r="90" spans="2:15" ht="15.75" x14ac:dyDescent="0.25">
      <c r="B90" s="159"/>
      <c r="C90" s="160"/>
      <c r="D90" s="6"/>
      <c r="E90" s="19">
        <v>44007</v>
      </c>
      <c r="F90" s="20">
        <v>11</v>
      </c>
      <c r="H90" s="1">
        <v>85746</v>
      </c>
      <c r="I90" s="1">
        <v>49</v>
      </c>
      <c r="K90" s="5"/>
    </row>
    <row r="91" spans="2:15" ht="16.899999999999999" customHeight="1" x14ac:dyDescent="0.3">
      <c r="B91" s="180" t="s">
        <v>188</v>
      </c>
      <c r="C91" s="181"/>
      <c r="D91" s="6"/>
      <c r="E91" s="19">
        <v>44008</v>
      </c>
      <c r="F91" s="20">
        <v>42</v>
      </c>
      <c r="H91" s="1">
        <v>85747</v>
      </c>
      <c r="I91" s="1">
        <v>1</v>
      </c>
      <c r="K91" s="5"/>
    </row>
    <row r="92" spans="2:15" ht="15.75" x14ac:dyDescent="0.25">
      <c r="B92" s="1" t="s">
        <v>0</v>
      </c>
      <c r="C92" s="12">
        <v>25</v>
      </c>
      <c r="D92" s="6"/>
      <c r="E92" s="19">
        <v>44010</v>
      </c>
      <c r="F92" s="20">
        <v>20</v>
      </c>
      <c r="H92" s="1">
        <v>85748</v>
      </c>
      <c r="I92" s="1">
        <v>2</v>
      </c>
      <c r="K92" s="15"/>
    </row>
    <row r="93" spans="2:15" ht="15.75" x14ac:dyDescent="0.25">
      <c r="B93" s="1" t="s">
        <v>1</v>
      </c>
      <c r="C93" s="12">
        <v>64</v>
      </c>
      <c r="D93" s="6"/>
      <c r="E93" s="19">
        <v>44012</v>
      </c>
      <c r="F93" s="20">
        <v>48</v>
      </c>
      <c r="H93" s="1">
        <v>85750</v>
      </c>
      <c r="I93" s="1">
        <v>1</v>
      </c>
    </row>
    <row r="94" spans="2:15" ht="15.75" x14ac:dyDescent="0.25">
      <c r="B94" s="1" t="s">
        <v>2</v>
      </c>
      <c r="C94" s="12">
        <v>20</v>
      </c>
      <c r="E94" s="19">
        <v>44013</v>
      </c>
      <c r="F94" s="20">
        <v>28</v>
      </c>
      <c r="H94" s="1">
        <v>85754</v>
      </c>
      <c r="I94" s="1">
        <v>2</v>
      </c>
    </row>
    <row r="95" spans="2:15" ht="18.75" x14ac:dyDescent="0.3">
      <c r="B95" s="1" t="s">
        <v>3</v>
      </c>
      <c r="C95" s="12">
        <v>104</v>
      </c>
      <c r="D95" s="8"/>
      <c r="E95" s="19">
        <v>44015</v>
      </c>
      <c r="F95" s="20">
        <v>26</v>
      </c>
      <c r="H95" s="1">
        <v>85755</v>
      </c>
      <c r="I95" s="1">
        <v>1</v>
      </c>
    </row>
    <row r="96" spans="2:15" ht="15.75" x14ac:dyDescent="0.25">
      <c r="B96" s="1" t="s">
        <v>4</v>
      </c>
      <c r="C96" s="12">
        <v>13</v>
      </c>
      <c r="D96" s="6"/>
      <c r="E96" s="19">
        <v>44017</v>
      </c>
      <c r="F96" s="20">
        <v>18</v>
      </c>
      <c r="H96" s="1">
        <v>85756</v>
      </c>
      <c r="I96" s="1">
        <v>7</v>
      </c>
    </row>
    <row r="97" spans="2:9" ht="15.75" x14ac:dyDescent="0.25">
      <c r="B97" s="1" t="s">
        <v>158</v>
      </c>
      <c r="C97" s="12">
        <v>85</v>
      </c>
      <c r="D97" s="6"/>
      <c r="E97" s="19">
        <v>44019</v>
      </c>
      <c r="F97" s="20">
        <v>15</v>
      </c>
      <c r="H97" s="1">
        <v>85757</v>
      </c>
      <c r="I97" s="1">
        <v>4</v>
      </c>
    </row>
    <row r="98" spans="2:9" ht="15.75" x14ac:dyDescent="0.25">
      <c r="B98" s="1" t="s">
        <v>159</v>
      </c>
      <c r="C98" s="12">
        <v>63</v>
      </c>
      <c r="D98" s="6"/>
      <c r="E98" s="19">
        <v>44020</v>
      </c>
      <c r="F98" s="20">
        <v>21</v>
      </c>
    </row>
    <row r="99" spans="2:9" ht="15.75" x14ac:dyDescent="0.25">
      <c r="B99" s="7"/>
      <c r="C99" s="151"/>
      <c r="D99" s="6"/>
      <c r="E99" s="19">
        <v>44022</v>
      </c>
      <c r="F99" s="20">
        <v>8</v>
      </c>
    </row>
    <row r="100" spans="2:9" ht="16.899999999999999" customHeight="1" x14ac:dyDescent="0.25">
      <c r="B100" s="178" t="s">
        <v>186</v>
      </c>
      <c r="C100" s="179"/>
      <c r="D100" s="6"/>
      <c r="E100" s="19">
        <v>44024</v>
      </c>
      <c r="F100" s="20">
        <v>22</v>
      </c>
    </row>
    <row r="101" spans="2:9" ht="15.75" x14ac:dyDescent="0.25">
      <c r="B101" s="1" t="s">
        <v>0</v>
      </c>
      <c r="C101" s="12">
        <v>57</v>
      </c>
      <c r="E101" s="19">
        <v>44026</v>
      </c>
      <c r="F101" s="20">
        <v>13</v>
      </c>
    </row>
    <row r="102" spans="2:9" ht="15.75" x14ac:dyDescent="0.25">
      <c r="B102" s="1" t="s">
        <v>1</v>
      </c>
      <c r="C102" s="12">
        <v>62</v>
      </c>
      <c r="D102" s="10"/>
      <c r="E102" s="19">
        <v>44027</v>
      </c>
      <c r="F102" s="20">
        <v>8</v>
      </c>
    </row>
    <row r="103" spans="2:9" ht="18.75" x14ac:dyDescent="0.3">
      <c r="B103" s="1" t="s">
        <v>2</v>
      </c>
      <c r="C103" s="12">
        <v>51</v>
      </c>
      <c r="D103" s="11"/>
      <c r="E103" s="19">
        <v>44031</v>
      </c>
      <c r="F103" s="20">
        <v>24</v>
      </c>
    </row>
    <row r="104" spans="2:9" ht="15.75" x14ac:dyDescent="0.25">
      <c r="B104" s="1" t="s">
        <v>3</v>
      </c>
      <c r="C104" s="12">
        <v>36</v>
      </c>
      <c r="D104" s="9"/>
      <c r="E104" s="19">
        <v>44033</v>
      </c>
      <c r="F104" s="20">
        <v>15</v>
      </c>
    </row>
    <row r="105" spans="2:9" ht="15.75" x14ac:dyDescent="0.25">
      <c r="B105" s="1" t="s">
        <v>4</v>
      </c>
      <c r="C105" s="12">
        <v>9</v>
      </c>
      <c r="D105" s="9"/>
      <c r="E105" s="19">
        <v>44034</v>
      </c>
      <c r="F105" s="20">
        <v>15</v>
      </c>
      <c r="G105" s="76"/>
    </row>
    <row r="106" spans="2:9" ht="15.75" x14ac:dyDescent="0.25">
      <c r="B106" s="12" t="s">
        <v>158</v>
      </c>
      <c r="C106" s="12">
        <v>0</v>
      </c>
      <c r="D106" s="9"/>
      <c r="E106" s="19">
        <v>44038</v>
      </c>
      <c r="F106" s="20">
        <v>26</v>
      </c>
      <c r="H106" t="s">
        <v>104</v>
      </c>
    </row>
    <row r="107" spans="2:9" ht="15.75" x14ac:dyDescent="0.25">
      <c r="B107" s="12" t="s">
        <v>159</v>
      </c>
      <c r="C107" s="12">
        <v>140</v>
      </c>
      <c r="D107" s="9"/>
      <c r="E107" s="19">
        <v>44041</v>
      </c>
      <c r="F107" s="20">
        <v>23</v>
      </c>
      <c r="H107" s="77"/>
      <c r="I107" s="77"/>
    </row>
    <row r="108" spans="2:9" ht="15" customHeight="1" x14ac:dyDescent="0.35">
      <c r="B108" s="69"/>
      <c r="C108" s="69"/>
      <c r="D108" s="9"/>
      <c r="E108" s="19">
        <v>44045</v>
      </c>
      <c r="F108" s="20">
        <v>21</v>
      </c>
    </row>
    <row r="109" spans="2:9" ht="17.25" x14ac:dyDescent="0.3">
      <c r="B109" s="172" t="s">
        <v>185</v>
      </c>
      <c r="C109" s="173"/>
      <c r="E109" s="19">
        <v>44047</v>
      </c>
      <c r="F109" s="20">
        <v>120</v>
      </c>
    </row>
    <row r="110" spans="2:9" ht="15.75" x14ac:dyDescent="0.25">
      <c r="B110" s="1" t="s">
        <v>0</v>
      </c>
      <c r="C110" s="12">
        <v>42</v>
      </c>
      <c r="E110" s="19">
        <v>44048</v>
      </c>
      <c r="F110" s="20">
        <v>33</v>
      </c>
    </row>
    <row r="111" spans="2:9" ht="15.75" x14ac:dyDescent="0.25">
      <c r="B111" s="1" t="s">
        <v>1</v>
      </c>
      <c r="C111" s="12">
        <v>37</v>
      </c>
      <c r="E111" s="19">
        <v>44050</v>
      </c>
      <c r="F111" s="20">
        <v>46</v>
      </c>
    </row>
    <row r="112" spans="2:9" ht="15.75" x14ac:dyDescent="0.25">
      <c r="B112" s="1" t="s">
        <v>2</v>
      </c>
      <c r="C112" s="12">
        <v>60</v>
      </c>
      <c r="E112" s="19">
        <v>44052</v>
      </c>
      <c r="F112" s="20">
        <v>25</v>
      </c>
    </row>
    <row r="113" spans="2:6" ht="15.75" x14ac:dyDescent="0.25">
      <c r="B113" s="1" t="s">
        <v>3</v>
      </c>
      <c r="C113" s="12">
        <v>60</v>
      </c>
      <c r="E113" s="19">
        <v>44054</v>
      </c>
      <c r="F113" s="20">
        <v>68</v>
      </c>
    </row>
    <row r="114" spans="2:6" ht="15.75" x14ac:dyDescent="0.25">
      <c r="B114" s="1" t="s">
        <v>4</v>
      </c>
      <c r="C114" s="12">
        <v>24</v>
      </c>
      <c r="E114" s="19">
        <v>44055</v>
      </c>
      <c r="F114" s="20">
        <v>27</v>
      </c>
    </row>
    <row r="115" spans="2:6" ht="15.75" x14ac:dyDescent="0.25">
      <c r="B115" s="1" t="s">
        <v>158</v>
      </c>
      <c r="C115" s="12">
        <v>36</v>
      </c>
      <c r="E115" s="19">
        <v>44057</v>
      </c>
      <c r="F115" s="20">
        <v>42</v>
      </c>
    </row>
    <row r="116" spans="2:6" ht="15.75" x14ac:dyDescent="0.25">
      <c r="B116" s="1" t="s">
        <v>159</v>
      </c>
      <c r="C116" s="12">
        <v>120</v>
      </c>
      <c r="E116" s="19">
        <v>44059</v>
      </c>
      <c r="F116" s="20">
        <v>22</v>
      </c>
    </row>
    <row r="117" spans="2:6" ht="17.45" customHeight="1" x14ac:dyDescent="0.35">
      <c r="B117" s="69"/>
      <c r="C117" s="69"/>
      <c r="E117" s="19">
        <v>44061</v>
      </c>
      <c r="F117" s="20">
        <v>50</v>
      </c>
    </row>
    <row r="118" spans="2:6" ht="17.25" x14ac:dyDescent="0.3">
      <c r="B118" s="172" t="s">
        <v>173</v>
      </c>
      <c r="C118" s="173"/>
      <c r="E118" s="19">
        <v>44062</v>
      </c>
      <c r="F118" s="20">
        <v>27</v>
      </c>
    </row>
    <row r="119" spans="2:6" ht="15.75" x14ac:dyDescent="0.25">
      <c r="B119" s="1" t="s">
        <v>0</v>
      </c>
      <c r="C119" s="12">
        <v>83</v>
      </c>
      <c r="E119" s="19">
        <v>44064</v>
      </c>
      <c r="F119" s="20">
        <v>68</v>
      </c>
    </row>
    <row r="120" spans="2:6" ht="15.75" x14ac:dyDescent="0.25">
      <c r="B120" s="1" t="s">
        <v>1</v>
      </c>
      <c r="C120" s="12">
        <v>109</v>
      </c>
      <c r="E120" s="19">
        <v>44066</v>
      </c>
      <c r="F120" s="121">
        <v>27</v>
      </c>
    </row>
    <row r="121" spans="2:6" ht="15.75" x14ac:dyDescent="0.25">
      <c r="B121" s="1" t="s">
        <v>2</v>
      </c>
      <c r="C121" s="12">
        <v>65</v>
      </c>
      <c r="E121" s="19">
        <v>44068</v>
      </c>
      <c r="F121" s="121">
        <v>83</v>
      </c>
    </row>
    <row r="122" spans="2:6" ht="15.75" x14ac:dyDescent="0.25">
      <c r="B122" s="1" t="s">
        <v>3</v>
      </c>
      <c r="C122" s="12">
        <v>110</v>
      </c>
      <c r="E122" s="19">
        <v>44069</v>
      </c>
      <c r="F122" s="121">
        <v>42</v>
      </c>
    </row>
    <row r="123" spans="2:6" ht="15.75" x14ac:dyDescent="0.25">
      <c r="B123" s="1" t="s">
        <v>4</v>
      </c>
      <c r="C123" s="12">
        <v>24</v>
      </c>
      <c r="E123" s="19">
        <v>44071</v>
      </c>
      <c r="F123" s="121">
        <v>57</v>
      </c>
    </row>
    <row r="124" spans="2:6" ht="15.75" x14ac:dyDescent="0.25">
      <c r="B124" s="1" t="s">
        <v>158</v>
      </c>
      <c r="C124" s="12">
        <v>60</v>
      </c>
      <c r="E124" s="19">
        <v>44073</v>
      </c>
      <c r="F124" s="121">
        <v>25</v>
      </c>
    </row>
    <row r="125" spans="2:6" ht="15.6" customHeight="1" x14ac:dyDescent="0.25">
      <c r="B125" s="1" t="s">
        <v>159</v>
      </c>
      <c r="C125" s="12">
        <v>200</v>
      </c>
      <c r="E125" s="19">
        <v>44075</v>
      </c>
      <c r="F125" s="121">
        <v>73</v>
      </c>
    </row>
    <row r="126" spans="2:6" ht="15.75" x14ac:dyDescent="0.25">
      <c r="B126" s="6"/>
      <c r="C126" s="15"/>
      <c r="E126" s="19">
        <v>44076</v>
      </c>
      <c r="F126" s="121">
        <v>51</v>
      </c>
    </row>
    <row r="127" spans="2:6" ht="18.75" x14ac:dyDescent="0.3">
      <c r="B127" s="174" t="s">
        <v>191</v>
      </c>
      <c r="C127" s="175"/>
      <c r="E127" s="17" t="s">
        <v>20</v>
      </c>
      <c r="F127" s="23">
        <f>AVERAGE(F62:F126)</f>
        <v>28.738461538461539</v>
      </c>
    </row>
    <row r="128" spans="2:6" ht="15.75" x14ac:dyDescent="0.25">
      <c r="B128" s="12" t="s">
        <v>3</v>
      </c>
      <c r="C128" s="12">
        <v>23</v>
      </c>
      <c r="E128" s="17" t="s">
        <v>5</v>
      </c>
      <c r="F128" s="23">
        <f>SUM(F62:F126)</f>
        <v>1868</v>
      </c>
    </row>
    <row r="129" spans="2:12" ht="15.75" x14ac:dyDescent="0.25">
      <c r="B129" s="12" t="s">
        <v>192</v>
      </c>
      <c r="C129" s="12">
        <v>0</v>
      </c>
      <c r="E129" s="16"/>
      <c r="F129" s="15"/>
    </row>
    <row r="130" spans="2:12" ht="15.75" x14ac:dyDescent="0.25">
      <c r="B130" s="12" t="s">
        <v>158</v>
      </c>
      <c r="C130" s="12">
        <v>0</v>
      </c>
      <c r="E130" s="201" t="s">
        <v>39</v>
      </c>
      <c r="F130" s="202"/>
    </row>
    <row r="131" spans="2:12" ht="15.75" x14ac:dyDescent="0.25">
      <c r="B131" s="12" t="s">
        <v>159</v>
      </c>
      <c r="C131" s="12">
        <v>24</v>
      </c>
      <c r="E131" s="219" t="s">
        <v>142</v>
      </c>
      <c r="F131" s="220"/>
    </row>
    <row r="132" spans="2:12" ht="15.75" x14ac:dyDescent="0.25">
      <c r="B132" s="79"/>
      <c r="C132" s="79"/>
      <c r="E132" s="7" t="s">
        <v>143</v>
      </c>
      <c r="F132" s="22"/>
      <c r="I132" s="10"/>
    </row>
    <row r="133" spans="2:12" ht="15.75" x14ac:dyDescent="0.25">
      <c r="B133" s="176" t="s">
        <v>190</v>
      </c>
      <c r="C133" s="177"/>
      <c r="H133" s="10"/>
    </row>
    <row r="134" spans="2:12" ht="18" customHeight="1" x14ac:dyDescent="0.25">
      <c r="B134" s="12" t="s">
        <v>3</v>
      </c>
      <c r="C134" s="12">
        <v>19</v>
      </c>
      <c r="E134" s="192" t="s">
        <v>177</v>
      </c>
      <c r="F134" s="192"/>
      <c r="G134" s="192"/>
      <c r="H134" s="192"/>
    </row>
    <row r="135" spans="2:12" ht="15.75" x14ac:dyDescent="0.25">
      <c r="B135" s="12" t="s">
        <v>4</v>
      </c>
      <c r="C135" s="12">
        <v>13</v>
      </c>
      <c r="E135" s="3"/>
      <c r="F135" s="3" t="s">
        <v>30</v>
      </c>
      <c r="G135" s="3" t="s">
        <v>31</v>
      </c>
      <c r="H135" s="3" t="s">
        <v>5</v>
      </c>
    </row>
    <row r="136" spans="2:12" ht="15.75" x14ac:dyDescent="0.25">
      <c r="B136" s="12" t="s">
        <v>158</v>
      </c>
      <c r="C136" s="12">
        <v>12</v>
      </c>
      <c r="E136" s="3" t="s">
        <v>113</v>
      </c>
      <c r="F136" s="61">
        <f>SUM(C4)</f>
        <v>2740</v>
      </c>
      <c r="G136" s="61">
        <f>SUM(C5)</f>
        <v>1761</v>
      </c>
      <c r="H136" s="61">
        <f>SUM(F136:G136)</f>
        <v>4501</v>
      </c>
    </row>
    <row r="137" spans="2:12" ht="15.75" x14ac:dyDescent="0.25">
      <c r="B137" s="12" t="s">
        <v>159</v>
      </c>
      <c r="C137" s="12">
        <v>12</v>
      </c>
      <c r="E137" s="3" t="s">
        <v>115</v>
      </c>
      <c r="F137" s="61">
        <f>SUM(C6)</f>
        <v>5991</v>
      </c>
      <c r="G137" s="61">
        <f>SUM(C7)</f>
        <v>1723</v>
      </c>
      <c r="H137" s="61">
        <f>SUM(F137:G137)</f>
        <v>7714</v>
      </c>
    </row>
    <row r="138" spans="2:12" ht="15.75" x14ac:dyDescent="0.25">
      <c r="B138" s="6"/>
      <c r="C138" s="15"/>
      <c r="E138" s="13" t="s">
        <v>165</v>
      </c>
      <c r="F138" s="3">
        <v>645</v>
      </c>
      <c r="G138" s="61">
        <v>2230</v>
      </c>
      <c r="H138" s="3">
        <f>SUM(F138:G138)</f>
        <v>2875</v>
      </c>
    </row>
    <row r="139" spans="2:12" ht="18.75" x14ac:dyDescent="0.3">
      <c r="B139" s="180" t="s">
        <v>174</v>
      </c>
      <c r="C139" s="181"/>
      <c r="E139" s="70" t="s">
        <v>114</v>
      </c>
      <c r="F139" s="71"/>
      <c r="G139" s="25"/>
      <c r="H139" s="105">
        <f>SUM(C3)</f>
        <v>1925</v>
      </c>
    </row>
    <row r="140" spans="2:12" ht="15.75" x14ac:dyDescent="0.25">
      <c r="B140" s="1" t="s">
        <v>0</v>
      </c>
      <c r="C140" s="12">
        <v>25</v>
      </c>
    </row>
    <row r="141" spans="2:12" ht="15.75" x14ac:dyDescent="0.25">
      <c r="B141" s="1" t="s">
        <v>1</v>
      </c>
      <c r="C141" s="12">
        <v>20</v>
      </c>
      <c r="E141" s="2" t="s">
        <v>176</v>
      </c>
      <c r="F141" s="2"/>
      <c r="G141" s="2"/>
      <c r="H141" s="127"/>
      <c r="I141" s="128"/>
      <c r="J141" s="27"/>
      <c r="K141" s="27"/>
      <c r="L141" s="27"/>
    </row>
    <row r="142" spans="2:12" ht="15.75" x14ac:dyDescent="0.25">
      <c r="B142" s="1" t="s">
        <v>2</v>
      </c>
      <c r="C142" s="12">
        <v>0</v>
      </c>
      <c r="E142" s="13" t="s">
        <v>179</v>
      </c>
      <c r="F142" s="13" t="s">
        <v>180</v>
      </c>
      <c r="G142" s="13" t="s">
        <v>184</v>
      </c>
      <c r="H142" s="13" t="s">
        <v>183</v>
      </c>
      <c r="I142" s="13" t="s">
        <v>182</v>
      </c>
      <c r="J142" s="187" t="s">
        <v>181</v>
      </c>
      <c r="K142" s="188"/>
      <c r="L142" s="129" t="s">
        <v>178</v>
      </c>
    </row>
    <row r="143" spans="2:12" ht="16.899999999999999" customHeight="1" x14ac:dyDescent="0.25">
      <c r="B143" s="1" t="s">
        <v>3</v>
      </c>
      <c r="C143" s="12">
        <v>35</v>
      </c>
      <c r="E143" s="3" t="s">
        <v>63</v>
      </c>
      <c r="F143" s="3">
        <v>1216</v>
      </c>
      <c r="G143" s="3">
        <v>0</v>
      </c>
      <c r="H143" s="126">
        <v>0</v>
      </c>
      <c r="I143" s="126">
        <v>0</v>
      </c>
      <c r="J143" s="167">
        <v>0</v>
      </c>
      <c r="K143" s="167"/>
      <c r="L143" s="25">
        <f>SUM(F143:K143)</f>
        <v>1216</v>
      </c>
    </row>
    <row r="144" spans="2:12" ht="15.75" x14ac:dyDescent="0.25">
      <c r="B144" s="1" t="s">
        <v>4</v>
      </c>
      <c r="C144" s="12">
        <v>0</v>
      </c>
      <c r="E144" s="3" t="s">
        <v>64</v>
      </c>
      <c r="F144" s="3">
        <v>1528</v>
      </c>
      <c r="G144" s="3">
        <v>0</v>
      </c>
      <c r="H144" s="3">
        <v>0</v>
      </c>
      <c r="I144" s="3">
        <v>164</v>
      </c>
      <c r="J144" s="166">
        <v>0</v>
      </c>
      <c r="K144" s="166"/>
      <c r="L144" s="25">
        <f>SUM(F144:K144)</f>
        <v>1692</v>
      </c>
    </row>
    <row r="145" spans="2:12" ht="21" x14ac:dyDescent="0.35">
      <c r="B145" s="69"/>
      <c r="C145" s="69"/>
      <c r="E145" s="3" t="s">
        <v>65</v>
      </c>
      <c r="F145" s="3">
        <v>1780</v>
      </c>
      <c r="G145" s="3">
        <v>0</v>
      </c>
      <c r="H145" s="3">
        <v>324</v>
      </c>
      <c r="I145" s="3">
        <v>684</v>
      </c>
      <c r="J145" s="166">
        <v>0</v>
      </c>
      <c r="K145" s="166"/>
      <c r="L145" s="25">
        <f>SUM(F145:K145)</f>
        <v>2788</v>
      </c>
    </row>
    <row r="146" spans="2:12" ht="18.75" x14ac:dyDescent="0.3">
      <c r="B146" s="180" t="s">
        <v>171</v>
      </c>
      <c r="C146" s="181"/>
      <c r="E146" s="3" t="s">
        <v>66</v>
      </c>
      <c r="F146" s="3">
        <v>1228</v>
      </c>
      <c r="G146" s="3">
        <v>0</v>
      </c>
      <c r="H146" s="3">
        <v>280</v>
      </c>
      <c r="I146" s="3">
        <v>0</v>
      </c>
      <c r="J146" s="166">
        <v>0</v>
      </c>
      <c r="K146" s="166"/>
      <c r="L146" s="25">
        <f t="shared" ref="L146:L158" si="0">SUM(F146:K146)</f>
        <v>1508</v>
      </c>
    </row>
    <row r="147" spans="2:12" ht="15.75" x14ac:dyDescent="0.25">
      <c r="B147" s="1" t="s">
        <v>0</v>
      </c>
      <c r="C147" s="122">
        <v>27</v>
      </c>
      <c r="E147" s="3" t="s">
        <v>67</v>
      </c>
      <c r="F147" s="3">
        <v>1396</v>
      </c>
      <c r="G147" s="3">
        <v>224</v>
      </c>
      <c r="H147" s="3">
        <v>384</v>
      </c>
      <c r="I147" s="3">
        <v>0</v>
      </c>
      <c r="J147" s="166">
        <v>0</v>
      </c>
      <c r="K147" s="166"/>
      <c r="L147" s="25">
        <f t="shared" si="0"/>
        <v>2004</v>
      </c>
    </row>
    <row r="148" spans="2:12" ht="15.75" x14ac:dyDescent="0.25">
      <c r="B148" s="1" t="s">
        <v>1</v>
      </c>
      <c r="C148" s="122">
        <v>50</v>
      </c>
      <c r="E148" s="3" t="s">
        <v>68</v>
      </c>
      <c r="F148" s="3">
        <v>1128</v>
      </c>
      <c r="G148" s="3">
        <v>448</v>
      </c>
      <c r="H148" s="3">
        <v>448</v>
      </c>
      <c r="I148" s="3">
        <v>0</v>
      </c>
      <c r="J148" s="166">
        <v>0</v>
      </c>
      <c r="K148" s="166"/>
      <c r="L148" s="25">
        <f t="shared" si="0"/>
        <v>2024</v>
      </c>
    </row>
    <row r="149" spans="2:12" ht="15.75" x14ac:dyDescent="0.25">
      <c r="B149" s="1" t="s">
        <v>2</v>
      </c>
      <c r="C149" s="122">
        <v>43</v>
      </c>
      <c r="E149" s="3" t="s">
        <v>69</v>
      </c>
      <c r="F149" s="3">
        <v>1268</v>
      </c>
      <c r="G149" s="3">
        <v>384</v>
      </c>
      <c r="H149" s="3">
        <v>392</v>
      </c>
      <c r="I149" s="3">
        <v>304</v>
      </c>
      <c r="J149" s="166">
        <v>0</v>
      </c>
      <c r="K149" s="166"/>
      <c r="L149" s="25">
        <f t="shared" si="0"/>
        <v>2348</v>
      </c>
    </row>
    <row r="150" spans="2:12" ht="15.75" x14ac:dyDescent="0.25">
      <c r="B150" s="1" t="s">
        <v>3</v>
      </c>
      <c r="C150" s="122">
        <v>125</v>
      </c>
      <c r="E150" s="3" t="s">
        <v>86</v>
      </c>
      <c r="F150" s="3">
        <v>632</v>
      </c>
      <c r="G150" s="3">
        <v>336</v>
      </c>
      <c r="H150" s="3">
        <v>540</v>
      </c>
      <c r="I150" s="3">
        <v>784</v>
      </c>
      <c r="J150" s="166">
        <v>0</v>
      </c>
      <c r="K150" s="166"/>
      <c r="L150" s="25">
        <f t="shared" si="0"/>
        <v>2292</v>
      </c>
    </row>
    <row r="151" spans="2:12" ht="15.75" x14ac:dyDescent="0.25">
      <c r="B151" s="1" t="s">
        <v>4</v>
      </c>
      <c r="C151" s="122">
        <v>29</v>
      </c>
      <c r="E151" s="3" t="s">
        <v>103</v>
      </c>
      <c r="F151" s="3">
        <v>680</v>
      </c>
      <c r="G151" s="3">
        <v>176</v>
      </c>
      <c r="H151" s="3">
        <v>216</v>
      </c>
      <c r="I151" s="3">
        <v>649</v>
      </c>
      <c r="J151" s="166">
        <v>0</v>
      </c>
      <c r="K151" s="166"/>
      <c r="L151" s="25">
        <f t="shared" si="0"/>
        <v>1721</v>
      </c>
    </row>
    <row r="152" spans="2:12" ht="15.75" x14ac:dyDescent="0.25">
      <c r="B152" s="1" t="s">
        <v>158</v>
      </c>
      <c r="C152" s="122">
        <v>48</v>
      </c>
      <c r="E152" s="3" t="s">
        <v>110</v>
      </c>
      <c r="F152" s="3">
        <v>584</v>
      </c>
      <c r="G152" s="3">
        <v>120</v>
      </c>
      <c r="H152" s="3">
        <v>196</v>
      </c>
      <c r="I152" s="3">
        <v>455</v>
      </c>
      <c r="J152" s="166">
        <v>0</v>
      </c>
      <c r="K152" s="166"/>
      <c r="L152" s="25">
        <f t="shared" si="0"/>
        <v>1355</v>
      </c>
    </row>
    <row r="153" spans="2:12" ht="15.75" x14ac:dyDescent="0.25">
      <c r="B153" s="1" t="s">
        <v>159</v>
      </c>
      <c r="C153" s="122">
        <v>112</v>
      </c>
      <c r="E153" s="3" t="s">
        <v>122</v>
      </c>
      <c r="F153" s="3">
        <v>712</v>
      </c>
      <c r="G153" s="3">
        <v>336</v>
      </c>
      <c r="H153" s="3">
        <v>268</v>
      </c>
      <c r="I153" s="3">
        <v>486.5</v>
      </c>
      <c r="J153" s="166">
        <v>0</v>
      </c>
      <c r="K153" s="166"/>
      <c r="L153" s="25">
        <f t="shared" si="0"/>
        <v>1802.5</v>
      </c>
    </row>
    <row r="154" spans="2:12" ht="21" x14ac:dyDescent="0.35">
      <c r="B154" s="69"/>
      <c r="C154" s="69"/>
      <c r="E154" s="3" t="s">
        <v>132</v>
      </c>
      <c r="F154" s="3">
        <v>872</v>
      </c>
      <c r="G154" s="3">
        <v>384</v>
      </c>
      <c r="H154" s="3">
        <v>48</v>
      </c>
      <c r="I154" s="3">
        <v>192</v>
      </c>
      <c r="J154" s="166">
        <v>192</v>
      </c>
      <c r="K154" s="166"/>
      <c r="L154" s="25">
        <f t="shared" si="0"/>
        <v>1688</v>
      </c>
    </row>
    <row r="155" spans="2:12" ht="15.75" x14ac:dyDescent="0.25">
      <c r="B155" s="178" t="s">
        <v>170</v>
      </c>
      <c r="C155" s="179"/>
      <c r="E155" s="3" t="s">
        <v>146</v>
      </c>
      <c r="F155" s="3">
        <v>680</v>
      </c>
      <c r="G155" s="3">
        <v>288</v>
      </c>
      <c r="H155" s="3">
        <v>116</v>
      </c>
      <c r="I155" s="3">
        <v>312</v>
      </c>
      <c r="J155" s="166">
        <v>556</v>
      </c>
      <c r="K155" s="166"/>
      <c r="L155" s="25">
        <f t="shared" si="0"/>
        <v>1952</v>
      </c>
    </row>
    <row r="156" spans="2:12" ht="15.75" x14ac:dyDescent="0.25">
      <c r="B156" s="1" t="s">
        <v>0</v>
      </c>
      <c r="C156" s="12">
        <v>68</v>
      </c>
      <c r="E156" s="3" t="s">
        <v>147</v>
      </c>
      <c r="F156" s="3">
        <v>648</v>
      </c>
      <c r="G156" s="3">
        <v>386</v>
      </c>
      <c r="H156" s="3">
        <v>200</v>
      </c>
      <c r="I156" s="3">
        <v>623</v>
      </c>
      <c r="J156" s="166">
        <v>669</v>
      </c>
      <c r="K156" s="166"/>
      <c r="L156" s="25">
        <f t="shared" si="0"/>
        <v>2526</v>
      </c>
    </row>
    <row r="157" spans="2:12" ht="15.75" x14ac:dyDescent="0.25">
      <c r="B157" s="1" t="s">
        <v>1</v>
      </c>
      <c r="C157" s="12">
        <v>30</v>
      </c>
      <c r="E157" s="3" t="s">
        <v>162</v>
      </c>
      <c r="F157" s="3">
        <v>748</v>
      </c>
      <c r="G157" s="3">
        <v>385</v>
      </c>
      <c r="H157" s="3">
        <v>120</v>
      </c>
      <c r="I157" s="3">
        <v>425</v>
      </c>
      <c r="J157" s="166">
        <v>558</v>
      </c>
      <c r="K157" s="166"/>
      <c r="L157" s="25">
        <f t="shared" si="0"/>
        <v>2236</v>
      </c>
    </row>
    <row r="158" spans="2:12" ht="15.75" x14ac:dyDescent="0.25">
      <c r="B158" s="1" t="s">
        <v>2</v>
      </c>
      <c r="C158" s="12">
        <v>30</v>
      </c>
      <c r="E158" s="3" t="s">
        <v>172</v>
      </c>
      <c r="F158" s="13">
        <v>687</v>
      </c>
      <c r="G158" s="13">
        <v>401</v>
      </c>
      <c r="H158" s="13">
        <v>141</v>
      </c>
      <c r="I158" s="13">
        <v>462</v>
      </c>
      <c r="J158" s="189">
        <v>644</v>
      </c>
      <c r="K158" s="189"/>
      <c r="L158" s="25">
        <f t="shared" si="0"/>
        <v>2335</v>
      </c>
    </row>
    <row r="159" spans="2:12" ht="15.75" x14ac:dyDescent="0.25">
      <c r="B159" s="1" t="s">
        <v>3</v>
      </c>
      <c r="C159" s="12">
        <v>36</v>
      </c>
      <c r="E159" s="3" t="s">
        <v>187</v>
      </c>
      <c r="F159" s="13">
        <v>551</v>
      </c>
      <c r="G159" s="13">
        <v>371</v>
      </c>
      <c r="H159" s="13">
        <v>141</v>
      </c>
      <c r="I159" s="13">
        <v>98</v>
      </c>
      <c r="J159" s="187">
        <v>575</v>
      </c>
      <c r="K159" s="188"/>
      <c r="L159" s="3">
        <f>SUM(F159:K159)</f>
        <v>1736</v>
      </c>
    </row>
    <row r="160" spans="2:12" ht="15.75" x14ac:dyDescent="0.25">
      <c r="B160" s="1" t="s">
        <v>4</v>
      </c>
      <c r="C160" s="12">
        <v>24</v>
      </c>
      <c r="J160" s="167"/>
      <c r="K160" s="186"/>
      <c r="L160" s="161"/>
    </row>
    <row r="161" spans="2:12" ht="15.75" x14ac:dyDescent="0.25">
      <c r="B161" s="12" t="s">
        <v>158</v>
      </c>
      <c r="C161" s="12">
        <v>26</v>
      </c>
      <c r="J161" s="3" t="s">
        <v>175</v>
      </c>
      <c r="K161" s="3"/>
      <c r="L161" s="25">
        <f>AVERAGE(L143:L160)</f>
        <v>1954.3235294117646</v>
      </c>
    </row>
    <row r="162" spans="2:12" ht="15.75" x14ac:dyDescent="0.25">
      <c r="B162" s="12" t="s">
        <v>159</v>
      </c>
      <c r="C162" s="12">
        <v>61</v>
      </c>
    </row>
    <row r="163" spans="2:12" ht="21" x14ac:dyDescent="0.35">
      <c r="B163" s="69"/>
      <c r="C163" s="69"/>
    </row>
    <row r="164" spans="2:12" ht="17.25" x14ac:dyDescent="0.3">
      <c r="B164" s="172" t="s">
        <v>169</v>
      </c>
      <c r="C164" s="173"/>
    </row>
    <row r="165" spans="2:12" ht="15.75" x14ac:dyDescent="0.25">
      <c r="B165" s="1" t="s">
        <v>0</v>
      </c>
      <c r="C165" s="12">
        <v>27</v>
      </c>
    </row>
    <row r="166" spans="2:12" ht="15.75" x14ac:dyDescent="0.25">
      <c r="B166" s="1" t="s">
        <v>1</v>
      </c>
      <c r="C166" s="12">
        <v>41</v>
      </c>
    </row>
    <row r="167" spans="2:12" ht="15.75" x14ac:dyDescent="0.25">
      <c r="B167" s="1" t="s">
        <v>2</v>
      </c>
      <c r="C167" s="12">
        <v>36</v>
      </c>
    </row>
    <row r="168" spans="2:12" ht="15.75" x14ac:dyDescent="0.25">
      <c r="B168" s="1" t="s">
        <v>3</v>
      </c>
      <c r="C168" s="12">
        <v>48</v>
      </c>
    </row>
    <row r="169" spans="2:12" ht="15.75" x14ac:dyDescent="0.25">
      <c r="B169" s="1" t="s">
        <v>4</v>
      </c>
      <c r="C169" s="12">
        <v>36</v>
      </c>
    </row>
    <row r="170" spans="2:12" ht="15.75" x14ac:dyDescent="0.25">
      <c r="B170" s="1" t="s">
        <v>158</v>
      </c>
      <c r="C170" s="12">
        <v>36</v>
      </c>
    </row>
    <row r="171" spans="2:12" ht="15.75" x14ac:dyDescent="0.25">
      <c r="B171" s="1" t="s">
        <v>159</v>
      </c>
      <c r="C171" s="12">
        <v>65</v>
      </c>
    </row>
    <row r="172" spans="2:12" ht="21" x14ac:dyDescent="0.35">
      <c r="B172" s="69"/>
      <c r="C172" s="69"/>
    </row>
    <row r="173" spans="2:12" ht="18.75" x14ac:dyDescent="0.3">
      <c r="B173" s="174" t="s">
        <v>167</v>
      </c>
      <c r="C173" s="175"/>
    </row>
    <row r="174" spans="2:12" ht="15.75" x14ac:dyDescent="0.25">
      <c r="B174" s="12" t="s">
        <v>3</v>
      </c>
      <c r="C174" s="12">
        <v>30</v>
      </c>
    </row>
    <row r="175" spans="2:12" ht="15.75" x14ac:dyDescent="0.25">
      <c r="B175" s="12" t="s">
        <v>168</v>
      </c>
      <c r="C175" s="12">
        <v>84</v>
      </c>
    </row>
    <row r="176" spans="2:12" ht="15.75" x14ac:dyDescent="0.25">
      <c r="B176" s="79"/>
      <c r="C176" s="79"/>
    </row>
    <row r="177" spans="2:3" ht="15.75" x14ac:dyDescent="0.25">
      <c r="B177" s="176" t="s">
        <v>166</v>
      </c>
      <c r="C177" s="177"/>
    </row>
    <row r="178" spans="2:3" ht="15.75" x14ac:dyDescent="0.25">
      <c r="B178" s="12" t="s">
        <v>3</v>
      </c>
      <c r="C178" s="12">
        <v>30</v>
      </c>
    </row>
    <row r="179" spans="2:3" ht="15.75" x14ac:dyDescent="0.25">
      <c r="B179" s="12" t="s">
        <v>4</v>
      </c>
      <c r="C179" s="12">
        <v>0</v>
      </c>
    </row>
    <row r="180" spans="2:3" ht="21" x14ac:dyDescent="0.35">
      <c r="B180" s="69"/>
      <c r="C180" s="69"/>
    </row>
    <row r="181" spans="2:3" ht="17.25" x14ac:dyDescent="0.3">
      <c r="B181" s="172" t="s">
        <v>164</v>
      </c>
      <c r="C181" s="173"/>
    </row>
    <row r="182" spans="2:3" ht="15.75" x14ac:dyDescent="0.25">
      <c r="B182" s="1" t="s">
        <v>0</v>
      </c>
      <c r="C182" s="12">
        <v>50</v>
      </c>
    </row>
    <row r="183" spans="2:3" ht="15.75" x14ac:dyDescent="0.25">
      <c r="B183" s="1" t="s">
        <v>1</v>
      </c>
      <c r="C183" s="12">
        <v>75</v>
      </c>
    </row>
    <row r="184" spans="2:3" ht="15.75" x14ac:dyDescent="0.25">
      <c r="B184" s="1" t="s">
        <v>2</v>
      </c>
      <c r="C184" s="12">
        <v>48</v>
      </c>
    </row>
    <row r="185" spans="2:3" ht="15.75" x14ac:dyDescent="0.25">
      <c r="B185" s="1" t="s">
        <v>3</v>
      </c>
      <c r="C185" s="12">
        <v>84</v>
      </c>
    </row>
    <row r="186" spans="2:3" ht="15.75" x14ac:dyDescent="0.25">
      <c r="B186" s="1" t="s">
        <v>4</v>
      </c>
      <c r="C186" s="12">
        <v>36</v>
      </c>
    </row>
    <row r="187" spans="2:3" ht="15.75" x14ac:dyDescent="0.25">
      <c r="B187" s="1" t="s">
        <v>158</v>
      </c>
      <c r="C187" s="12">
        <v>36</v>
      </c>
    </row>
    <row r="188" spans="2:3" ht="15.75" x14ac:dyDescent="0.25">
      <c r="B188" s="1" t="s">
        <v>159</v>
      </c>
      <c r="C188" s="12">
        <v>156</v>
      </c>
    </row>
    <row r="189" spans="2:3" ht="21" x14ac:dyDescent="0.35">
      <c r="B189" s="69"/>
      <c r="C189" s="69"/>
    </row>
    <row r="190" spans="2:3" ht="18.75" x14ac:dyDescent="0.3">
      <c r="B190" s="180" t="s">
        <v>161</v>
      </c>
      <c r="C190" s="181"/>
    </row>
    <row r="191" spans="2:3" ht="15.75" x14ac:dyDescent="0.25">
      <c r="B191" s="1" t="s">
        <v>0</v>
      </c>
      <c r="C191" s="12">
        <v>22</v>
      </c>
    </row>
    <row r="192" spans="2:3" ht="15.75" x14ac:dyDescent="0.25">
      <c r="B192" s="1" t="s">
        <v>1</v>
      </c>
      <c r="C192" s="12">
        <v>60</v>
      </c>
    </row>
    <row r="193" spans="2:3" ht="15.75" x14ac:dyDescent="0.25">
      <c r="B193" s="1" t="s">
        <v>2</v>
      </c>
      <c r="C193" s="12">
        <v>46</v>
      </c>
    </row>
    <row r="194" spans="2:3" ht="15.75" x14ac:dyDescent="0.25">
      <c r="B194" s="1" t="s">
        <v>3</v>
      </c>
      <c r="C194" s="12">
        <v>157</v>
      </c>
    </row>
    <row r="195" spans="2:3" ht="15.75" x14ac:dyDescent="0.25">
      <c r="B195" s="1" t="s">
        <v>4</v>
      </c>
      <c r="C195" s="12">
        <v>26</v>
      </c>
    </row>
    <row r="196" spans="2:3" ht="15.75" x14ac:dyDescent="0.25">
      <c r="B196" s="1" t="s">
        <v>159</v>
      </c>
      <c r="C196" s="12">
        <v>51</v>
      </c>
    </row>
    <row r="197" spans="2:3" ht="21" x14ac:dyDescent="0.35">
      <c r="B197" s="69"/>
      <c r="C197" s="69"/>
    </row>
    <row r="198" spans="2:3" ht="15.75" x14ac:dyDescent="0.25">
      <c r="B198" s="178" t="s">
        <v>163</v>
      </c>
      <c r="C198" s="179"/>
    </row>
    <row r="199" spans="2:3" ht="15.75" x14ac:dyDescent="0.25">
      <c r="B199" s="1" t="s">
        <v>0</v>
      </c>
      <c r="C199" s="12">
        <v>42</v>
      </c>
    </row>
    <row r="200" spans="2:3" ht="15.75" x14ac:dyDescent="0.25">
      <c r="B200" s="1" t="s">
        <v>1</v>
      </c>
      <c r="C200" s="12">
        <v>21</v>
      </c>
    </row>
    <row r="201" spans="2:3" ht="15.75" x14ac:dyDescent="0.25">
      <c r="B201" s="1" t="s">
        <v>2</v>
      </c>
      <c r="C201" s="12">
        <v>20</v>
      </c>
    </row>
    <row r="202" spans="2:3" ht="15.75" x14ac:dyDescent="0.25">
      <c r="B202" s="1" t="s">
        <v>3</v>
      </c>
      <c r="C202" s="12">
        <v>48</v>
      </c>
    </row>
    <row r="203" spans="2:3" ht="15.75" x14ac:dyDescent="0.25">
      <c r="B203" s="1" t="s">
        <v>4</v>
      </c>
      <c r="C203" s="12">
        <v>24</v>
      </c>
    </row>
    <row r="204" spans="2:3" ht="15.75" x14ac:dyDescent="0.25">
      <c r="B204" s="12" t="s">
        <v>158</v>
      </c>
      <c r="C204" s="12">
        <v>48</v>
      </c>
    </row>
    <row r="205" spans="2:3" ht="15.75" x14ac:dyDescent="0.25">
      <c r="B205" s="12" t="s">
        <v>159</v>
      </c>
      <c r="C205" s="12">
        <v>0</v>
      </c>
    </row>
    <row r="206" spans="2:3" ht="21" x14ac:dyDescent="0.35">
      <c r="B206" s="69"/>
      <c r="C206" s="69"/>
    </row>
    <row r="207" spans="2:3" ht="17.25" x14ac:dyDescent="0.3">
      <c r="B207" s="172" t="s">
        <v>160</v>
      </c>
      <c r="C207" s="173"/>
    </row>
    <row r="208" spans="2:3" ht="15.75" x14ac:dyDescent="0.25">
      <c r="B208" s="1" t="s">
        <v>0</v>
      </c>
      <c r="C208" s="12">
        <v>27</v>
      </c>
    </row>
    <row r="209" spans="2:3" ht="15.75" x14ac:dyDescent="0.25">
      <c r="B209" s="1" t="s">
        <v>1</v>
      </c>
      <c r="C209" s="12">
        <v>18</v>
      </c>
    </row>
    <row r="210" spans="2:3" ht="15.75" x14ac:dyDescent="0.25">
      <c r="B210" s="1" t="s">
        <v>2</v>
      </c>
      <c r="C210" s="12">
        <v>46</v>
      </c>
    </row>
    <row r="211" spans="2:3" ht="15.75" x14ac:dyDescent="0.25">
      <c r="B211" s="1" t="s">
        <v>3</v>
      </c>
      <c r="C211" s="12">
        <v>52</v>
      </c>
    </row>
    <row r="212" spans="2:3" ht="15.75" x14ac:dyDescent="0.25">
      <c r="B212" s="1" t="s">
        <v>4</v>
      </c>
      <c r="C212" s="12">
        <v>36</v>
      </c>
    </row>
    <row r="213" spans="2:3" ht="15.75" x14ac:dyDescent="0.25">
      <c r="B213" s="1" t="s">
        <v>158</v>
      </c>
      <c r="C213" s="12">
        <v>24</v>
      </c>
    </row>
    <row r="214" spans="2:3" ht="15.75" x14ac:dyDescent="0.25">
      <c r="B214" s="1" t="s">
        <v>159</v>
      </c>
      <c r="C214" s="12">
        <v>48</v>
      </c>
    </row>
    <row r="215" spans="2:3" ht="21" x14ac:dyDescent="0.35">
      <c r="B215" s="69"/>
      <c r="C215" s="69"/>
    </row>
    <row r="216" spans="2:3" ht="17.25" x14ac:dyDescent="0.3">
      <c r="B216" s="172" t="s">
        <v>154</v>
      </c>
      <c r="C216" s="173"/>
    </row>
    <row r="217" spans="2:3" ht="15.75" x14ac:dyDescent="0.25">
      <c r="B217" s="1" t="s">
        <v>0</v>
      </c>
      <c r="C217" s="12">
        <v>68</v>
      </c>
    </row>
    <row r="218" spans="2:3" ht="15.75" x14ac:dyDescent="0.25">
      <c r="B218" s="1" t="s">
        <v>1</v>
      </c>
      <c r="C218" s="12">
        <v>46</v>
      </c>
    </row>
    <row r="219" spans="2:3" ht="15.75" x14ac:dyDescent="0.25">
      <c r="B219" s="1" t="s">
        <v>2</v>
      </c>
      <c r="C219" s="12">
        <v>42</v>
      </c>
    </row>
    <row r="220" spans="2:3" ht="15.75" x14ac:dyDescent="0.25">
      <c r="B220" s="1" t="s">
        <v>3</v>
      </c>
      <c r="C220" s="12">
        <v>89</v>
      </c>
    </row>
    <row r="221" spans="2:3" ht="15.75" x14ac:dyDescent="0.25">
      <c r="B221" s="1" t="s">
        <v>4</v>
      </c>
      <c r="C221" s="12">
        <v>42</v>
      </c>
    </row>
    <row r="222" spans="2:3" ht="15.75" x14ac:dyDescent="0.25">
      <c r="B222" s="1" t="s">
        <v>158</v>
      </c>
      <c r="C222" s="12">
        <v>165</v>
      </c>
    </row>
    <row r="223" spans="2:3" ht="15.75" x14ac:dyDescent="0.25">
      <c r="B223" s="1" t="s">
        <v>159</v>
      </c>
      <c r="C223" s="12">
        <v>36</v>
      </c>
    </row>
    <row r="224" spans="2:3" ht="15.75" x14ac:dyDescent="0.25">
      <c r="B224" s="79"/>
      <c r="C224" s="79"/>
    </row>
    <row r="225" spans="2:3" ht="18.75" x14ac:dyDescent="0.3">
      <c r="B225" s="180" t="s">
        <v>157</v>
      </c>
      <c r="C225" s="181"/>
    </row>
    <row r="226" spans="2:3" ht="15.75" x14ac:dyDescent="0.25">
      <c r="B226" s="1" t="s">
        <v>3</v>
      </c>
      <c r="C226" s="12">
        <v>50</v>
      </c>
    </row>
    <row r="227" spans="2:3" ht="15.75" x14ac:dyDescent="0.25">
      <c r="B227" s="1" t="s">
        <v>4</v>
      </c>
      <c r="C227" s="12">
        <v>15</v>
      </c>
    </row>
    <row r="228" spans="2:3" ht="15.75" x14ac:dyDescent="0.25">
      <c r="B228" s="78"/>
      <c r="C228" s="79"/>
    </row>
    <row r="229" spans="2:3" ht="15.75" x14ac:dyDescent="0.25">
      <c r="B229" s="178" t="s">
        <v>156</v>
      </c>
      <c r="C229" s="179"/>
    </row>
    <row r="230" spans="2:3" ht="15.75" x14ac:dyDescent="0.25">
      <c r="B230" s="1" t="s">
        <v>3</v>
      </c>
      <c r="C230" s="12">
        <v>50</v>
      </c>
    </row>
    <row r="231" spans="2:3" ht="15.75" x14ac:dyDescent="0.25">
      <c r="B231" s="1" t="s">
        <v>4</v>
      </c>
      <c r="C231" s="12">
        <v>0</v>
      </c>
    </row>
    <row r="232" spans="2:3" ht="21" x14ac:dyDescent="0.35">
      <c r="B232" s="69"/>
      <c r="C232" s="69"/>
    </row>
    <row r="233" spans="2:3" ht="18.75" x14ac:dyDescent="0.3">
      <c r="B233" s="180" t="s">
        <v>145</v>
      </c>
      <c r="C233" s="181"/>
    </row>
    <row r="234" spans="2:3" ht="15.75" x14ac:dyDescent="0.25">
      <c r="B234" s="1" t="s">
        <v>0</v>
      </c>
      <c r="C234" s="12">
        <v>25</v>
      </c>
    </row>
    <row r="235" spans="2:3" ht="15.75" x14ac:dyDescent="0.25">
      <c r="B235" s="1" t="s">
        <v>1</v>
      </c>
      <c r="C235" s="12">
        <v>53</v>
      </c>
    </row>
    <row r="236" spans="2:3" ht="15.75" x14ac:dyDescent="0.25">
      <c r="B236" s="1" t="s">
        <v>2</v>
      </c>
      <c r="C236" s="12">
        <v>70</v>
      </c>
    </row>
    <row r="237" spans="2:3" ht="15.75" x14ac:dyDescent="0.25">
      <c r="B237" s="1" t="s">
        <v>3</v>
      </c>
      <c r="C237" s="12">
        <v>120</v>
      </c>
    </row>
    <row r="238" spans="2:3" ht="15.75" x14ac:dyDescent="0.25">
      <c r="B238" s="1" t="s">
        <v>4</v>
      </c>
      <c r="C238" s="12">
        <v>42</v>
      </c>
    </row>
    <row r="239" spans="2:3" ht="21" x14ac:dyDescent="0.35">
      <c r="B239" s="69"/>
      <c r="C239" s="69"/>
    </row>
    <row r="240" spans="2:3" ht="15.75" x14ac:dyDescent="0.25">
      <c r="B240" s="178" t="s">
        <v>144</v>
      </c>
      <c r="C240" s="179"/>
    </row>
    <row r="241" spans="2:3" ht="15.75" x14ac:dyDescent="0.25">
      <c r="B241" s="1" t="s">
        <v>0</v>
      </c>
      <c r="C241" s="12">
        <v>46</v>
      </c>
    </row>
    <row r="242" spans="2:3" ht="15.75" x14ac:dyDescent="0.25">
      <c r="B242" s="1" t="s">
        <v>1</v>
      </c>
      <c r="C242" s="12">
        <v>24</v>
      </c>
    </row>
    <row r="243" spans="2:3" ht="15.75" x14ac:dyDescent="0.25">
      <c r="B243" s="1" t="s">
        <v>2</v>
      </c>
      <c r="C243" s="12">
        <v>16</v>
      </c>
    </row>
    <row r="244" spans="2:3" ht="15.75" x14ac:dyDescent="0.25">
      <c r="B244" s="1" t="s">
        <v>3</v>
      </c>
      <c r="C244" s="12">
        <v>45</v>
      </c>
    </row>
    <row r="245" spans="2:3" ht="15.75" x14ac:dyDescent="0.25">
      <c r="B245" s="1" t="s">
        <v>4</v>
      </c>
      <c r="C245" s="12">
        <v>24</v>
      </c>
    </row>
    <row r="246" spans="2:3" ht="15.75" x14ac:dyDescent="0.25">
      <c r="B246" s="12" t="s">
        <v>158</v>
      </c>
      <c r="C246" s="12">
        <v>0</v>
      </c>
    </row>
    <row r="247" spans="2:3" ht="15.75" x14ac:dyDescent="0.25">
      <c r="B247" s="12" t="s">
        <v>159</v>
      </c>
      <c r="C247" s="12">
        <v>116</v>
      </c>
    </row>
    <row r="248" spans="2:3" ht="21" x14ac:dyDescent="0.35">
      <c r="B248" s="69"/>
      <c r="C248" s="69"/>
    </row>
    <row r="249" spans="2:3" ht="18.75" x14ac:dyDescent="0.3">
      <c r="B249" s="180" t="s">
        <v>141</v>
      </c>
      <c r="C249" s="181"/>
    </row>
    <row r="250" spans="2:3" ht="15.75" x14ac:dyDescent="0.25">
      <c r="B250" s="1" t="s">
        <v>0</v>
      </c>
      <c r="C250" s="12">
        <v>33</v>
      </c>
    </row>
    <row r="251" spans="2:3" ht="15.75" x14ac:dyDescent="0.25">
      <c r="B251" s="1" t="s">
        <v>1</v>
      </c>
      <c r="C251" s="12">
        <v>24</v>
      </c>
    </row>
    <row r="252" spans="2:3" ht="15.75" x14ac:dyDescent="0.25">
      <c r="B252" s="1" t="s">
        <v>2</v>
      </c>
      <c r="C252" s="12">
        <v>24</v>
      </c>
    </row>
    <row r="253" spans="2:3" ht="15.75" x14ac:dyDescent="0.25">
      <c r="B253" s="1" t="s">
        <v>3</v>
      </c>
      <c r="C253" s="12">
        <v>48</v>
      </c>
    </row>
    <row r="254" spans="2:3" ht="15.75" x14ac:dyDescent="0.25">
      <c r="B254" s="1" t="s">
        <v>4</v>
      </c>
      <c r="C254" s="12">
        <v>24</v>
      </c>
    </row>
    <row r="255" spans="2:3" ht="21" x14ac:dyDescent="0.35">
      <c r="B255" s="69"/>
      <c r="C255" s="69"/>
    </row>
    <row r="256" spans="2:3" ht="15.75" x14ac:dyDescent="0.25">
      <c r="B256" s="178" t="s">
        <v>138</v>
      </c>
      <c r="C256" s="179"/>
    </row>
    <row r="257" spans="2:3" ht="15.75" x14ac:dyDescent="0.25">
      <c r="B257" s="1" t="s">
        <v>3</v>
      </c>
      <c r="C257" s="12">
        <v>19</v>
      </c>
    </row>
    <row r="258" spans="2:3" ht="15.75" x14ac:dyDescent="0.25">
      <c r="B258" s="1" t="s">
        <v>4</v>
      </c>
      <c r="C258" s="12">
        <v>10</v>
      </c>
    </row>
    <row r="259" spans="2:3" ht="15.75" x14ac:dyDescent="0.25">
      <c r="B259" s="100"/>
      <c r="C259" s="100"/>
    </row>
    <row r="260" spans="2:3" ht="18.75" x14ac:dyDescent="0.3">
      <c r="B260" s="180" t="s">
        <v>137</v>
      </c>
      <c r="C260" s="181"/>
    </row>
    <row r="261" spans="2:3" ht="15.75" x14ac:dyDescent="0.25">
      <c r="B261" s="1" t="s">
        <v>0</v>
      </c>
      <c r="C261" s="12">
        <v>120</v>
      </c>
    </row>
    <row r="262" spans="2:3" ht="15.75" x14ac:dyDescent="0.25">
      <c r="B262" s="1" t="s">
        <v>1</v>
      </c>
      <c r="C262" s="12">
        <v>140</v>
      </c>
    </row>
    <row r="263" spans="2:3" ht="15.75" x14ac:dyDescent="0.25">
      <c r="B263" s="1" t="s">
        <v>2</v>
      </c>
      <c r="C263" s="12">
        <v>94</v>
      </c>
    </row>
    <row r="264" spans="2:3" ht="15.75" x14ac:dyDescent="0.25">
      <c r="B264" s="1" t="s">
        <v>3</v>
      </c>
      <c r="C264" s="12">
        <v>97</v>
      </c>
    </row>
    <row r="265" spans="2:3" ht="15.75" x14ac:dyDescent="0.25">
      <c r="B265" s="1" t="s">
        <v>4</v>
      </c>
      <c r="C265" s="12">
        <v>42</v>
      </c>
    </row>
    <row r="266" spans="2:3" ht="15.75" x14ac:dyDescent="0.25">
      <c r="B266" s="6"/>
      <c r="C266" s="15"/>
    </row>
    <row r="267" spans="2:3" ht="18.75" x14ac:dyDescent="0.3">
      <c r="B267" s="180" t="s">
        <v>140</v>
      </c>
      <c r="C267" s="181"/>
    </row>
    <row r="268" spans="2:3" ht="15.75" x14ac:dyDescent="0.25">
      <c r="B268" s="1" t="s">
        <v>0</v>
      </c>
      <c r="C268" s="12">
        <v>21</v>
      </c>
    </row>
    <row r="269" spans="2:3" ht="15.75" x14ac:dyDescent="0.25">
      <c r="B269" s="1" t="s">
        <v>1</v>
      </c>
      <c r="C269" s="12">
        <v>73</v>
      </c>
    </row>
    <row r="270" spans="2:3" ht="15.75" x14ac:dyDescent="0.25">
      <c r="B270" s="1" t="s">
        <v>2</v>
      </c>
      <c r="C270" s="12">
        <v>33</v>
      </c>
    </row>
    <row r="271" spans="2:3" ht="15.75" x14ac:dyDescent="0.25">
      <c r="B271" s="1" t="s">
        <v>3</v>
      </c>
      <c r="C271" s="12">
        <v>136</v>
      </c>
    </row>
    <row r="272" spans="2:3" ht="15.75" x14ac:dyDescent="0.25">
      <c r="B272" s="1" t="s">
        <v>4</v>
      </c>
      <c r="C272" s="12">
        <v>34</v>
      </c>
    </row>
    <row r="273" spans="2:3" ht="15.75" x14ac:dyDescent="0.25">
      <c r="B273" s="100"/>
      <c r="C273" s="100"/>
    </row>
    <row r="274" spans="2:3" ht="15.75" x14ac:dyDescent="0.25">
      <c r="B274" s="178" t="s">
        <v>136</v>
      </c>
      <c r="C274" s="179"/>
    </row>
    <row r="275" spans="2:3" ht="15.75" x14ac:dyDescent="0.25">
      <c r="B275" s="1" t="s">
        <v>0</v>
      </c>
      <c r="C275" s="12">
        <v>6</v>
      </c>
    </row>
    <row r="276" spans="2:3" ht="15.75" x14ac:dyDescent="0.25">
      <c r="B276" s="1" t="s">
        <v>1</v>
      </c>
      <c r="C276" s="12">
        <v>12</v>
      </c>
    </row>
    <row r="277" spans="2:3" ht="15.75" x14ac:dyDescent="0.25">
      <c r="B277" s="1" t="s">
        <v>2</v>
      </c>
      <c r="C277" s="12">
        <v>12</v>
      </c>
    </row>
    <row r="278" spans="2:3" ht="15.75" x14ac:dyDescent="0.25">
      <c r="B278" s="1" t="s">
        <v>3</v>
      </c>
      <c r="C278" s="12">
        <v>24</v>
      </c>
    </row>
    <row r="279" spans="2:3" ht="15.75" x14ac:dyDescent="0.25">
      <c r="B279" s="1" t="s">
        <v>4</v>
      </c>
      <c r="C279" s="12">
        <v>24</v>
      </c>
    </row>
    <row r="280" spans="2:3" ht="15.75" x14ac:dyDescent="0.25">
      <c r="B280" s="100"/>
      <c r="C280" s="100"/>
    </row>
    <row r="281" spans="2:3" ht="18.75" x14ac:dyDescent="0.3">
      <c r="B281" s="180" t="s">
        <v>135</v>
      </c>
      <c r="C281" s="181"/>
    </row>
    <row r="282" spans="2:3" ht="15.75" x14ac:dyDescent="0.25">
      <c r="B282" s="1" t="s">
        <v>0</v>
      </c>
      <c r="C282" s="12">
        <v>23</v>
      </c>
    </row>
    <row r="283" spans="2:3" ht="15.75" x14ac:dyDescent="0.25">
      <c r="B283" s="1" t="s">
        <v>1</v>
      </c>
      <c r="C283" s="12">
        <v>36</v>
      </c>
    </row>
    <row r="284" spans="2:3" ht="15.75" x14ac:dyDescent="0.25">
      <c r="B284" s="1" t="s">
        <v>2</v>
      </c>
      <c r="C284" s="12">
        <v>24</v>
      </c>
    </row>
    <row r="285" spans="2:3" ht="15.75" x14ac:dyDescent="0.25">
      <c r="B285" s="1" t="s">
        <v>3</v>
      </c>
      <c r="C285" s="12">
        <v>72</v>
      </c>
    </row>
    <row r="286" spans="2:3" ht="15.75" x14ac:dyDescent="0.25">
      <c r="B286" s="1" t="s">
        <v>4</v>
      </c>
      <c r="C286" s="12">
        <v>24</v>
      </c>
    </row>
    <row r="287" spans="2:3" ht="15.75" x14ac:dyDescent="0.25">
      <c r="B287" s="100"/>
      <c r="C287" s="100"/>
    </row>
    <row r="288" spans="2:3" ht="15.75" x14ac:dyDescent="0.25">
      <c r="B288" s="178" t="s">
        <v>134</v>
      </c>
      <c r="C288" s="179"/>
    </row>
    <row r="289" spans="2:3" ht="15.75" x14ac:dyDescent="0.25">
      <c r="B289" s="1" t="s">
        <v>3</v>
      </c>
      <c r="C289" s="12">
        <v>24</v>
      </c>
    </row>
    <row r="290" spans="2:3" ht="15.75" x14ac:dyDescent="0.25">
      <c r="B290" s="1" t="s">
        <v>4</v>
      </c>
      <c r="C290" s="12">
        <v>24</v>
      </c>
    </row>
    <row r="291" spans="2:3" ht="15.75" x14ac:dyDescent="0.25">
      <c r="B291" s="100"/>
      <c r="C291" s="100"/>
    </row>
    <row r="292" spans="2:3" ht="15.75" x14ac:dyDescent="0.25">
      <c r="B292" s="178" t="s">
        <v>133</v>
      </c>
      <c r="C292" s="179"/>
    </row>
    <row r="293" spans="2:3" ht="15.75" x14ac:dyDescent="0.25">
      <c r="B293" s="1" t="s">
        <v>3</v>
      </c>
      <c r="C293" s="12">
        <v>12</v>
      </c>
    </row>
    <row r="294" spans="2:3" ht="15.75" x14ac:dyDescent="0.25">
      <c r="B294" s="1" t="s">
        <v>4</v>
      </c>
      <c r="C294" s="12">
        <v>0</v>
      </c>
    </row>
    <row r="295" spans="2:3" ht="21" x14ac:dyDescent="0.35">
      <c r="B295" s="69"/>
      <c r="C295" s="69"/>
    </row>
    <row r="296" spans="2:3" ht="18.75" x14ac:dyDescent="0.3">
      <c r="B296" s="180" t="s">
        <v>131</v>
      </c>
      <c r="C296" s="181"/>
    </row>
    <row r="297" spans="2:3" ht="15.75" x14ac:dyDescent="0.25">
      <c r="B297" s="1" t="s">
        <v>0</v>
      </c>
      <c r="C297" s="12">
        <v>26</v>
      </c>
    </row>
    <row r="298" spans="2:3" ht="15.75" x14ac:dyDescent="0.25">
      <c r="B298" s="1" t="s">
        <v>1</v>
      </c>
      <c r="C298" s="12">
        <v>63</v>
      </c>
    </row>
    <row r="299" spans="2:3" ht="15.75" x14ac:dyDescent="0.25">
      <c r="B299" s="1" t="s">
        <v>2</v>
      </c>
      <c r="C299" s="12">
        <v>73</v>
      </c>
    </row>
    <row r="300" spans="2:3" ht="15.75" x14ac:dyDescent="0.25">
      <c r="B300" s="1" t="s">
        <v>3</v>
      </c>
      <c r="C300" s="12">
        <v>187</v>
      </c>
    </row>
    <row r="301" spans="2:3" ht="15.75" x14ac:dyDescent="0.25">
      <c r="B301" s="1" t="s">
        <v>4</v>
      </c>
      <c r="C301" s="12">
        <v>31</v>
      </c>
    </row>
    <row r="302" spans="2:3" ht="21" x14ac:dyDescent="0.35">
      <c r="B302" s="69"/>
      <c r="C302" s="69"/>
    </row>
    <row r="303" spans="2:3" ht="18.75" x14ac:dyDescent="0.3">
      <c r="B303" s="180" t="s">
        <v>128</v>
      </c>
      <c r="C303" s="181"/>
    </row>
    <row r="304" spans="2:3" ht="15.75" x14ac:dyDescent="0.25">
      <c r="B304" s="1" t="s">
        <v>0</v>
      </c>
      <c r="C304" s="12">
        <v>15</v>
      </c>
    </row>
    <row r="305" spans="2:3" ht="15.75" x14ac:dyDescent="0.25">
      <c r="B305" s="1" t="s">
        <v>1</v>
      </c>
      <c r="C305" s="12">
        <v>23</v>
      </c>
    </row>
    <row r="306" spans="2:3" ht="15.75" x14ac:dyDescent="0.25">
      <c r="B306" s="1" t="s">
        <v>2</v>
      </c>
      <c r="C306" s="12">
        <v>14</v>
      </c>
    </row>
    <row r="307" spans="2:3" ht="15.75" x14ac:dyDescent="0.25">
      <c r="B307" s="1" t="s">
        <v>3</v>
      </c>
      <c r="C307" s="12">
        <v>56</v>
      </c>
    </row>
    <row r="308" spans="2:3" ht="15.75" x14ac:dyDescent="0.25">
      <c r="B308" s="1" t="s">
        <v>4</v>
      </c>
      <c r="C308" s="12">
        <v>28</v>
      </c>
    </row>
    <row r="309" spans="2:3" ht="21" x14ac:dyDescent="0.35">
      <c r="B309" s="73"/>
      <c r="C309" s="73"/>
    </row>
    <row r="310" spans="2:3" ht="18.75" x14ac:dyDescent="0.3">
      <c r="B310" s="180" t="s">
        <v>127</v>
      </c>
      <c r="C310" s="181"/>
    </row>
    <row r="311" spans="2:3" ht="15.75" x14ac:dyDescent="0.25">
      <c r="B311" s="1" t="s">
        <v>3</v>
      </c>
      <c r="C311" s="12">
        <v>50</v>
      </c>
    </row>
    <row r="312" spans="2:3" ht="15.75" x14ac:dyDescent="0.25">
      <c r="B312" s="1" t="s">
        <v>4</v>
      </c>
      <c r="C312" s="12">
        <v>21</v>
      </c>
    </row>
    <row r="313" spans="2:3" ht="21" x14ac:dyDescent="0.35">
      <c r="B313" s="69"/>
      <c r="C313" s="69"/>
    </row>
    <row r="314" spans="2:3" ht="15.75" x14ac:dyDescent="0.25">
      <c r="B314" s="178" t="s">
        <v>126</v>
      </c>
      <c r="C314" s="179"/>
    </row>
    <row r="315" spans="2:3" ht="15.75" x14ac:dyDescent="0.25">
      <c r="B315" s="1" t="s">
        <v>0</v>
      </c>
      <c r="C315" s="12">
        <v>15</v>
      </c>
    </row>
    <row r="316" spans="2:3" ht="15.75" x14ac:dyDescent="0.25">
      <c r="B316" s="1" t="s">
        <v>1</v>
      </c>
      <c r="C316" s="12">
        <v>20</v>
      </c>
    </row>
    <row r="317" spans="2:3" ht="15.75" x14ac:dyDescent="0.25">
      <c r="B317" s="1" t="s">
        <v>2</v>
      </c>
      <c r="C317" s="12">
        <v>17</v>
      </c>
    </row>
    <row r="318" spans="2:3" ht="15.75" x14ac:dyDescent="0.25">
      <c r="B318" s="1" t="s">
        <v>3</v>
      </c>
      <c r="C318" s="12">
        <v>50</v>
      </c>
    </row>
    <row r="319" spans="2:3" ht="15.75" x14ac:dyDescent="0.25">
      <c r="B319" s="1" t="s">
        <v>4</v>
      </c>
      <c r="C319" s="12">
        <v>17</v>
      </c>
    </row>
    <row r="320" spans="2:3" ht="15.75" x14ac:dyDescent="0.25">
      <c r="B320" s="6"/>
      <c r="C320" s="15"/>
    </row>
    <row r="321" spans="2:3" ht="18.75" x14ac:dyDescent="0.3">
      <c r="B321" s="180" t="s">
        <v>129</v>
      </c>
      <c r="C321" s="181"/>
    </row>
    <row r="322" spans="2:3" ht="15.75" x14ac:dyDescent="0.25">
      <c r="B322" s="1" t="s">
        <v>0</v>
      </c>
      <c r="C322" s="12">
        <v>4</v>
      </c>
    </row>
    <row r="323" spans="2:3" ht="15.75" x14ac:dyDescent="0.25">
      <c r="B323" s="1" t="s">
        <v>1</v>
      </c>
      <c r="C323" s="12">
        <v>6</v>
      </c>
    </row>
    <row r="324" spans="2:3" ht="15.75" x14ac:dyDescent="0.25">
      <c r="B324" s="1" t="s">
        <v>2</v>
      </c>
      <c r="C324" s="12">
        <v>0</v>
      </c>
    </row>
    <row r="325" spans="2:3" ht="15.75" x14ac:dyDescent="0.25">
      <c r="B325" s="1" t="s">
        <v>3</v>
      </c>
      <c r="C325" s="12">
        <v>13</v>
      </c>
    </row>
    <row r="326" spans="2:3" ht="15.75" x14ac:dyDescent="0.25">
      <c r="B326" s="1" t="s">
        <v>4</v>
      </c>
      <c r="C326" s="12">
        <v>0</v>
      </c>
    </row>
    <row r="327" spans="2:3" ht="21" x14ac:dyDescent="0.35">
      <c r="B327" s="69"/>
      <c r="C327" s="69"/>
    </row>
    <row r="328" spans="2:3" ht="18.75" x14ac:dyDescent="0.3">
      <c r="B328" s="180" t="s">
        <v>123</v>
      </c>
      <c r="C328" s="181"/>
    </row>
    <row r="329" spans="2:3" ht="15.75" x14ac:dyDescent="0.25">
      <c r="B329" s="1" t="s">
        <v>124</v>
      </c>
      <c r="C329" s="12">
        <v>10</v>
      </c>
    </row>
    <row r="330" spans="2:3" ht="15.75" x14ac:dyDescent="0.25">
      <c r="B330" s="1" t="s">
        <v>1</v>
      </c>
      <c r="C330" s="12">
        <v>12</v>
      </c>
    </row>
    <row r="331" spans="2:3" ht="15.75" x14ac:dyDescent="0.25">
      <c r="B331" s="1" t="s">
        <v>2</v>
      </c>
      <c r="C331" s="12">
        <v>20</v>
      </c>
    </row>
    <row r="332" spans="2:3" ht="15.75" x14ac:dyDescent="0.25">
      <c r="B332" s="1" t="s">
        <v>3</v>
      </c>
      <c r="C332" s="12">
        <v>21</v>
      </c>
    </row>
    <row r="333" spans="2:3" ht="15.75" x14ac:dyDescent="0.25">
      <c r="B333" s="1" t="s">
        <v>4</v>
      </c>
      <c r="C333" s="12">
        <v>12</v>
      </c>
    </row>
    <row r="334" spans="2:3" ht="15.75" x14ac:dyDescent="0.25">
      <c r="B334" s="78"/>
      <c r="C334" s="79"/>
    </row>
    <row r="335" spans="2:3" ht="18.75" x14ac:dyDescent="0.3">
      <c r="B335" s="180" t="s">
        <v>121</v>
      </c>
      <c r="C335" s="181"/>
    </row>
    <row r="336" spans="2:3" ht="15.75" x14ac:dyDescent="0.25">
      <c r="B336" s="1" t="s">
        <v>0</v>
      </c>
      <c r="C336" s="12">
        <v>24</v>
      </c>
    </row>
    <row r="337" spans="2:3" ht="15.75" x14ac:dyDescent="0.25">
      <c r="B337" s="1" t="s">
        <v>1</v>
      </c>
      <c r="C337" s="12">
        <v>51</v>
      </c>
    </row>
    <row r="338" spans="2:3" ht="15.75" x14ac:dyDescent="0.25">
      <c r="B338" s="1" t="s">
        <v>2</v>
      </c>
      <c r="C338" s="12">
        <v>31</v>
      </c>
    </row>
    <row r="339" spans="2:3" ht="15.75" x14ac:dyDescent="0.25">
      <c r="B339" s="1" t="s">
        <v>3</v>
      </c>
      <c r="C339" s="12">
        <v>140</v>
      </c>
    </row>
    <row r="340" spans="2:3" ht="15.75" x14ac:dyDescent="0.25">
      <c r="B340" s="1" t="s">
        <v>4</v>
      </c>
      <c r="C340" s="12">
        <v>25</v>
      </c>
    </row>
    <row r="341" spans="2:3" ht="21" x14ac:dyDescent="0.35">
      <c r="B341" s="69"/>
      <c r="C341" s="69"/>
    </row>
    <row r="342" spans="2:3" x14ac:dyDescent="0.25">
      <c r="B342" s="223" t="s">
        <v>153</v>
      </c>
      <c r="C342" s="224"/>
    </row>
    <row r="343" spans="2:3" ht="15.75" x14ac:dyDescent="0.25">
      <c r="B343" s="1" t="s">
        <v>3</v>
      </c>
      <c r="C343" s="12">
        <v>12</v>
      </c>
    </row>
    <row r="344" spans="2:3" ht="15.75" x14ac:dyDescent="0.25">
      <c r="B344" s="1" t="s">
        <v>4</v>
      </c>
      <c r="C344" s="12">
        <v>6</v>
      </c>
    </row>
    <row r="345" spans="2:3" ht="15.75" x14ac:dyDescent="0.25">
      <c r="B345" s="6"/>
      <c r="C345" s="15"/>
    </row>
    <row r="346" spans="2:3" ht="15.75" x14ac:dyDescent="0.25">
      <c r="B346" s="178" t="s">
        <v>125</v>
      </c>
      <c r="C346" s="179"/>
    </row>
    <row r="347" spans="2:3" ht="15.75" x14ac:dyDescent="0.25">
      <c r="B347" s="1" t="s">
        <v>3</v>
      </c>
      <c r="C347" s="12">
        <v>28</v>
      </c>
    </row>
    <row r="348" spans="2:3" ht="15.75" x14ac:dyDescent="0.25">
      <c r="B348" s="1" t="s">
        <v>4</v>
      </c>
      <c r="C348" s="12">
        <v>36</v>
      </c>
    </row>
    <row r="349" spans="2:3" ht="21" x14ac:dyDescent="0.35">
      <c r="B349" s="69"/>
      <c r="C349" s="69"/>
    </row>
    <row r="350" spans="2:3" ht="18.75" x14ac:dyDescent="0.3">
      <c r="B350" s="180" t="s">
        <v>118</v>
      </c>
      <c r="C350" s="181"/>
    </row>
    <row r="351" spans="2:3" ht="15.75" x14ac:dyDescent="0.25">
      <c r="B351" s="1" t="s">
        <v>0</v>
      </c>
      <c r="C351" s="12">
        <v>8</v>
      </c>
    </row>
    <row r="352" spans="2:3" ht="15.75" x14ac:dyDescent="0.25">
      <c r="B352" s="1" t="s">
        <v>1</v>
      </c>
      <c r="C352" s="12">
        <v>15</v>
      </c>
    </row>
    <row r="353" spans="2:3" ht="15.75" x14ac:dyDescent="0.25">
      <c r="B353" s="1" t="s">
        <v>2</v>
      </c>
      <c r="C353" s="12">
        <v>0</v>
      </c>
    </row>
    <row r="354" spans="2:3" ht="15.75" x14ac:dyDescent="0.25">
      <c r="B354" s="1" t="s">
        <v>3</v>
      </c>
      <c r="C354" s="12">
        <v>30</v>
      </c>
    </row>
    <row r="355" spans="2:3" ht="15.75" x14ac:dyDescent="0.25">
      <c r="B355" s="1" t="s">
        <v>4</v>
      </c>
      <c r="C355" s="12">
        <v>0</v>
      </c>
    </row>
    <row r="356" spans="2:3" ht="21" x14ac:dyDescent="0.35">
      <c r="B356" s="69"/>
      <c r="C356" s="69"/>
    </row>
    <row r="357" spans="2:3" ht="18.75" x14ac:dyDescent="0.3">
      <c r="B357" s="180" t="s">
        <v>117</v>
      </c>
      <c r="C357" s="181"/>
    </row>
    <row r="358" spans="2:3" ht="15.75" x14ac:dyDescent="0.25">
      <c r="B358" s="1" t="s">
        <v>0</v>
      </c>
      <c r="C358" s="12">
        <v>1</v>
      </c>
    </row>
    <row r="359" spans="2:3" ht="15.75" x14ac:dyDescent="0.25">
      <c r="B359" s="1" t="s">
        <v>1</v>
      </c>
      <c r="C359" s="12">
        <v>0</v>
      </c>
    </row>
    <row r="360" spans="2:3" ht="15.75" x14ac:dyDescent="0.25">
      <c r="B360" s="1" t="s">
        <v>2</v>
      </c>
      <c r="C360" s="12">
        <v>18</v>
      </c>
    </row>
    <row r="361" spans="2:3" ht="15.75" x14ac:dyDescent="0.25">
      <c r="B361" s="1" t="s">
        <v>3</v>
      </c>
      <c r="C361" s="12">
        <v>0</v>
      </c>
    </row>
    <row r="362" spans="2:3" ht="15.75" x14ac:dyDescent="0.25">
      <c r="B362" s="1" t="s">
        <v>4</v>
      </c>
      <c r="C362" s="12">
        <v>4</v>
      </c>
    </row>
    <row r="363" spans="2:3" ht="15.75" x14ac:dyDescent="0.25">
      <c r="B363" s="6"/>
      <c r="C363" s="15"/>
    </row>
    <row r="364" spans="2:3" ht="18.75" x14ac:dyDescent="0.3">
      <c r="B364" s="180" t="s">
        <v>120</v>
      </c>
      <c r="C364" s="181"/>
    </row>
    <row r="365" spans="2:3" ht="15.75" x14ac:dyDescent="0.25">
      <c r="B365" s="1" t="s">
        <v>3</v>
      </c>
      <c r="C365" s="12">
        <v>39</v>
      </c>
    </row>
    <row r="366" spans="2:3" ht="15.75" x14ac:dyDescent="0.25">
      <c r="B366" s="1" t="s">
        <v>4</v>
      </c>
      <c r="C366" s="12">
        <v>0</v>
      </c>
    </row>
    <row r="367" spans="2:3" ht="15.75" x14ac:dyDescent="0.25">
      <c r="B367" s="78"/>
      <c r="C367" s="79"/>
    </row>
    <row r="368" spans="2:3" ht="15.75" x14ac:dyDescent="0.25">
      <c r="B368" s="178" t="s">
        <v>119</v>
      </c>
      <c r="C368" s="179"/>
    </row>
    <row r="369" spans="2:3" ht="15.75" x14ac:dyDescent="0.25">
      <c r="B369" s="1" t="s">
        <v>0</v>
      </c>
      <c r="C369" s="12">
        <v>13</v>
      </c>
    </row>
    <row r="370" spans="2:3" ht="15.75" x14ac:dyDescent="0.25">
      <c r="B370" s="1" t="s">
        <v>1</v>
      </c>
      <c r="C370" s="12">
        <v>14</v>
      </c>
    </row>
    <row r="371" spans="2:3" ht="15.75" x14ac:dyDescent="0.25">
      <c r="B371" s="1" t="s">
        <v>2</v>
      </c>
      <c r="C371" s="12">
        <v>4</v>
      </c>
    </row>
    <row r="372" spans="2:3" ht="15.75" x14ac:dyDescent="0.25">
      <c r="B372" s="1" t="s">
        <v>3</v>
      </c>
      <c r="C372" s="12">
        <v>45</v>
      </c>
    </row>
    <row r="373" spans="2:3" ht="15.75" x14ac:dyDescent="0.25">
      <c r="B373" s="1" t="s">
        <v>4</v>
      </c>
      <c r="C373" s="12">
        <v>4</v>
      </c>
    </row>
    <row r="374" spans="2:3" ht="21" x14ac:dyDescent="0.35">
      <c r="B374" s="69"/>
      <c r="C374" s="69"/>
    </row>
    <row r="375" spans="2:3" ht="18.75" x14ac:dyDescent="0.3">
      <c r="B375" s="180" t="s">
        <v>116</v>
      </c>
      <c r="C375" s="181"/>
    </row>
    <row r="376" spans="2:3" ht="15.75" x14ac:dyDescent="0.25">
      <c r="B376" s="1" t="s">
        <v>0</v>
      </c>
      <c r="C376" s="12">
        <v>2</v>
      </c>
    </row>
    <row r="377" spans="2:3" ht="15.75" x14ac:dyDescent="0.25">
      <c r="B377" s="1" t="s">
        <v>1</v>
      </c>
      <c r="C377" s="12">
        <v>3</v>
      </c>
    </row>
    <row r="378" spans="2:3" ht="15.75" x14ac:dyDescent="0.25">
      <c r="B378" s="1" t="s">
        <v>2</v>
      </c>
      <c r="C378" s="12">
        <v>0</v>
      </c>
    </row>
    <row r="379" spans="2:3" ht="15.75" x14ac:dyDescent="0.25">
      <c r="B379" s="1" t="s">
        <v>3</v>
      </c>
      <c r="C379" s="12">
        <v>6</v>
      </c>
    </row>
    <row r="380" spans="2:3" ht="15.75" x14ac:dyDescent="0.25">
      <c r="B380" s="1" t="s">
        <v>4</v>
      </c>
      <c r="C380" s="12">
        <v>0</v>
      </c>
    </row>
    <row r="381" spans="2:3" x14ac:dyDescent="0.25">
      <c r="B381" s="60"/>
      <c r="C381" s="60"/>
    </row>
    <row r="382" spans="2:3" ht="18.75" x14ac:dyDescent="0.3">
      <c r="B382" s="180" t="s">
        <v>102</v>
      </c>
      <c r="C382" s="181"/>
    </row>
    <row r="383" spans="2:3" ht="15.75" x14ac:dyDescent="0.25">
      <c r="B383" s="1" t="s">
        <v>0</v>
      </c>
      <c r="C383" s="12">
        <v>22</v>
      </c>
    </row>
    <row r="384" spans="2:3" ht="15.75" x14ac:dyDescent="0.25">
      <c r="B384" s="1" t="s">
        <v>1</v>
      </c>
      <c r="C384" s="12">
        <v>56</v>
      </c>
    </row>
    <row r="385" spans="2:3" ht="15.75" x14ac:dyDescent="0.25">
      <c r="B385" s="1" t="s">
        <v>2</v>
      </c>
      <c r="C385" s="12">
        <v>31</v>
      </c>
    </row>
    <row r="386" spans="2:3" ht="15.75" x14ac:dyDescent="0.25">
      <c r="B386" s="1" t="s">
        <v>3</v>
      </c>
      <c r="C386" s="12">
        <v>132</v>
      </c>
    </row>
    <row r="387" spans="2:3" ht="15.75" x14ac:dyDescent="0.25">
      <c r="B387" s="1" t="s">
        <v>4</v>
      </c>
      <c r="C387" s="12">
        <v>14</v>
      </c>
    </row>
    <row r="388" spans="2:3" ht="15.75" x14ac:dyDescent="0.25">
      <c r="B388" s="68"/>
      <c r="C388" s="68"/>
    </row>
    <row r="389" spans="2:3" ht="15.75" x14ac:dyDescent="0.25">
      <c r="B389" s="178" t="s">
        <v>109</v>
      </c>
      <c r="C389" s="179"/>
    </row>
    <row r="390" spans="2:3" ht="15.75" x14ac:dyDescent="0.25">
      <c r="B390" s="1" t="s">
        <v>0</v>
      </c>
      <c r="C390" s="12">
        <v>8</v>
      </c>
    </row>
    <row r="391" spans="2:3" ht="15.75" x14ac:dyDescent="0.25">
      <c r="B391" s="1" t="s">
        <v>1</v>
      </c>
      <c r="C391" s="12">
        <v>5</v>
      </c>
    </row>
    <row r="392" spans="2:3" ht="15.75" x14ac:dyDescent="0.25">
      <c r="B392" s="1" t="s">
        <v>2</v>
      </c>
      <c r="C392" s="12">
        <v>12</v>
      </c>
    </row>
    <row r="393" spans="2:3" ht="15.75" x14ac:dyDescent="0.25">
      <c r="B393" s="1" t="s">
        <v>3</v>
      </c>
      <c r="C393" s="12">
        <v>16</v>
      </c>
    </row>
    <row r="394" spans="2:3" ht="15.75" x14ac:dyDescent="0.25">
      <c r="B394" s="1" t="s">
        <v>4</v>
      </c>
      <c r="C394" s="12">
        <v>16</v>
      </c>
    </row>
    <row r="395" spans="2:3" ht="21" x14ac:dyDescent="0.35">
      <c r="B395" s="69"/>
      <c r="C395" s="69"/>
    </row>
    <row r="396" spans="2:3" ht="18.75" x14ac:dyDescent="0.3">
      <c r="B396" s="180" t="s">
        <v>108</v>
      </c>
      <c r="C396" s="181"/>
    </row>
    <row r="397" spans="2:3" ht="15.75" x14ac:dyDescent="0.25">
      <c r="B397" s="1" t="s">
        <v>0</v>
      </c>
      <c r="C397" s="12">
        <v>22</v>
      </c>
    </row>
    <row r="398" spans="2:3" ht="15.75" x14ac:dyDescent="0.25">
      <c r="B398" s="1" t="s">
        <v>1</v>
      </c>
      <c r="C398" s="12">
        <v>17</v>
      </c>
    </row>
    <row r="399" spans="2:3" ht="15.75" x14ac:dyDescent="0.25">
      <c r="B399" s="1" t="s">
        <v>2</v>
      </c>
      <c r="C399" s="12">
        <v>6</v>
      </c>
    </row>
    <row r="400" spans="2:3" ht="15.75" x14ac:dyDescent="0.25">
      <c r="B400" s="1" t="s">
        <v>3</v>
      </c>
      <c r="C400" s="12">
        <v>35</v>
      </c>
    </row>
    <row r="401" spans="2:3" ht="15.75" x14ac:dyDescent="0.25">
      <c r="B401" s="1" t="s">
        <v>4</v>
      </c>
      <c r="C401" s="12">
        <v>11</v>
      </c>
    </row>
    <row r="402" spans="2:3" ht="21" x14ac:dyDescent="0.35">
      <c r="B402" s="69"/>
      <c r="C402" s="69"/>
    </row>
    <row r="403" spans="2:3" ht="18.75" x14ac:dyDescent="0.3">
      <c r="B403" s="180" t="s">
        <v>106</v>
      </c>
      <c r="C403" s="181"/>
    </row>
    <row r="404" spans="2:3" ht="15.75" x14ac:dyDescent="0.25">
      <c r="B404" s="1" t="s">
        <v>3</v>
      </c>
      <c r="C404" s="12">
        <v>76.75</v>
      </c>
    </row>
    <row r="405" spans="2:3" ht="15.75" x14ac:dyDescent="0.25">
      <c r="B405" s="1" t="s">
        <v>4</v>
      </c>
      <c r="C405" s="12">
        <v>1.63</v>
      </c>
    </row>
    <row r="406" spans="2:3" ht="21" x14ac:dyDescent="0.35">
      <c r="B406" s="73"/>
      <c r="C406" s="73"/>
    </row>
    <row r="407" spans="2:3" ht="18.75" x14ac:dyDescent="0.3">
      <c r="B407" s="180" t="s">
        <v>107</v>
      </c>
      <c r="C407" s="181"/>
    </row>
    <row r="408" spans="2:3" ht="15.75" x14ac:dyDescent="0.25">
      <c r="B408" s="1" t="s">
        <v>3</v>
      </c>
      <c r="C408" s="12">
        <v>43</v>
      </c>
    </row>
    <row r="409" spans="2:3" ht="15.75" x14ac:dyDescent="0.25">
      <c r="B409" s="1" t="s">
        <v>4</v>
      </c>
      <c r="C409" s="12">
        <v>8</v>
      </c>
    </row>
    <row r="410" spans="2:3" ht="21" x14ac:dyDescent="0.35">
      <c r="B410" s="69"/>
      <c r="C410" s="69"/>
    </row>
    <row r="411" spans="2:3" ht="18.75" x14ac:dyDescent="0.3">
      <c r="B411" s="180" t="s">
        <v>105</v>
      </c>
      <c r="C411" s="181"/>
    </row>
    <row r="412" spans="2:3" ht="15.75" x14ac:dyDescent="0.25">
      <c r="B412" s="1" t="s">
        <v>0</v>
      </c>
      <c r="C412" s="12">
        <v>15</v>
      </c>
    </row>
    <row r="413" spans="2:3" ht="15.75" x14ac:dyDescent="0.25">
      <c r="B413" s="1" t="s">
        <v>1</v>
      </c>
      <c r="C413" s="12">
        <v>15</v>
      </c>
    </row>
    <row r="414" spans="2:3" ht="15.75" x14ac:dyDescent="0.25">
      <c r="B414" s="1" t="s">
        <v>2</v>
      </c>
      <c r="C414" s="12">
        <v>8</v>
      </c>
    </row>
    <row r="415" spans="2:3" ht="15.75" x14ac:dyDescent="0.25">
      <c r="B415" s="1" t="s">
        <v>3</v>
      </c>
      <c r="C415" s="12">
        <v>42</v>
      </c>
    </row>
    <row r="416" spans="2:3" ht="15.75" x14ac:dyDescent="0.25">
      <c r="B416" s="1" t="s">
        <v>4</v>
      </c>
      <c r="C416" s="12">
        <v>12</v>
      </c>
    </row>
    <row r="417" spans="2:3" ht="21" x14ac:dyDescent="0.35">
      <c r="B417" s="69"/>
      <c r="C417" s="69"/>
    </row>
    <row r="418" spans="2:3" ht="18.75" x14ac:dyDescent="0.3">
      <c r="B418" s="180" t="s">
        <v>102</v>
      </c>
      <c r="C418" s="181"/>
    </row>
    <row r="419" spans="2:3" ht="15.75" x14ac:dyDescent="0.25">
      <c r="B419" s="1" t="s">
        <v>0</v>
      </c>
      <c r="C419" s="12">
        <v>18</v>
      </c>
    </row>
    <row r="420" spans="2:3" ht="15.75" x14ac:dyDescent="0.25">
      <c r="B420" s="1" t="s">
        <v>1</v>
      </c>
      <c r="C420" s="12">
        <v>59</v>
      </c>
    </row>
    <row r="421" spans="2:3" ht="15.75" x14ac:dyDescent="0.25">
      <c r="B421" s="1" t="s">
        <v>2</v>
      </c>
      <c r="C421" s="12">
        <v>32</v>
      </c>
    </row>
    <row r="422" spans="2:3" ht="15.75" x14ac:dyDescent="0.25">
      <c r="B422" s="1" t="s">
        <v>3</v>
      </c>
      <c r="C422" s="12">
        <v>117</v>
      </c>
    </row>
    <row r="423" spans="2:3" ht="15.75" x14ac:dyDescent="0.25">
      <c r="B423" s="1" t="s">
        <v>4</v>
      </c>
      <c r="C423" s="12">
        <v>53</v>
      </c>
    </row>
    <row r="424" spans="2:3" ht="15.75" x14ac:dyDescent="0.25">
      <c r="B424" s="68"/>
      <c r="C424" s="68"/>
    </row>
    <row r="425" spans="2:3" ht="15.75" x14ac:dyDescent="0.25">
      <c r="B425" s="178" t="s">
        <v>101</v>
      </c>
      <c r="C425" s="179"/>
    </row>
    <row r="426" spans="2:3" ht="15.75" x14ac:dyDescent="0.25">
      <c r="B426" s="1" t="s">
        <v>0</v>
      </c>
      <c r="C426" s="12">
        <v>26</v>
      </c>
    </row>
    <row r="427" spans="2:3" ht="15.75" x14ac:dyDescent="0.25">
      <c r="B427" s="1" t="s">
        <v>1</v>
      </c>
      <c r="C427" s="12">
        <v>28</v>
      </c>
    </row>
    <row r="428" spans="2:3" ht="15.75" x14ac:dyDescent="0.25">
      <c r="B428" s="1" t="s">
        <v>2</v>
      </c>
      <c r="C428" s="12">
        <v>14</v>
      </c>
    </row>
    <row r="429" spans="2:3" ht="15.75" x14ac:dyDescent="0.25">
      <c r="B429" s="1" t="s">
        <v>3</v>
      </c>
      <c r="C429" s="12">
        <v>56</v>
      </c>
    </row>
    <row r="430" spans="2:3" ht="15.75" x14ac:dyDescent="0.25">
      <c r="B430" s="1" t="s">
        <v>4</v>
      </c>
      <c r="C430" s="12">
        <v>28</v>
      </c>
    </row>
    <row r="431" spans="2:3" ht="21" x14ac:dyDescent="0.35">
      <c r="B431" s="69"/>
      <c r="C431" s="69"/>
    </row>
    <row r="432" spans="2:3" ht="18.75" x14ac:dyDescent="0.3">
      <c r="B432" s="180" t="s">
        <v>91</v>
      </c>
      <c r="C432" s="181"/>
    </row>
    <row r="433" spans="2:3" ht="15.75" x14ac:dyDescent="0.25">
      <c r="B433" s="1" t="s">
        <v>0</v>
      </c>
      <c r="C433" s="12">
        <v>28</v>
      </c>
    </row>
    <row r="434" spans="2:3" ht="15.75" x14ac:dyDescent="0.25">
      <c r="B434" s="1" t="s">
        <v>1</v>
      </c>
      <c r="C434" s="12">
        <v>28</v>
      </c>
    </row>
    <row r="435" spans="2:3" ht="15.75" x14ac:dyDescent="0.25">
      <c r="B435" s="1" t="s">
        <v>2</v>
      </c>
      <c r="C435" s="12">
        <v>14</v>
      </c>
    </row>
    <row r="436" spans="2:3" ht="15.75" x14ac:dyDescent="0.25">
      <c r="B436" s="1" t="s">
        <v>3</v>
      </c>
      <c r="C436" s="12">
        <v>56</v>
      </c>
    </row>
    <row r="437" spans="2:3" ht="15.75" x14ac:dyDescent="0.25">
      <c r="B437" s="1" t="s">
        <v>4</v>
      </c>
      <c r="C437" s="12">
        <v>28</v>
      </c>
    </row>
    <row r="438" spans="2:3" ht="15.75" x14ac:dyDescent="0.25">
      <c r="B438" s="68"/>
      <c r="C438" s="68"/>
    </row>
    <row r="439" spans="2:3" ht="18.75" x14ac:dyDescent="0.3">
      <c r="B439" s="180" t="s">
        <v>88</v>
      </c>
      <c r="C439" s="181"/>
    </row>
    <row r="440" spans="2:3" ht="15.75" x14ac:dyDescent="0.25">
      <c r="B440" s="1" t="s">
        <v>0</v>
      </c>
      <c r="C440" s="12">
        <v>48</v>
      </c>
    </row>
    <row r="441" spans="2:3" ht="15.75" x14ac:dyDescent="0.25">
      <c r="B441" s="1" t="s">
        <v>1</v>
      </c>
      <c r="C441" s="12">
        <v>51</v>
      </c>
    </row>
    <row r="442" spans="2:3" ht="15.75" x14ac:dyDescent="0.25">
      <c r="B442" s="1" t="s">
        <v>2</v>
      </c>
      <c r="C442" s="12">
        <v>16</v>
      </c>
    </row>
    <row r="443" spans="2:3" ht="15.75" x14ac:dyDescent="0.25">
      <c r="B443" s="1" t="s">
        <v>3</v>
      </c>
      <c r="C443" s="12">
        <v>103</v>
      </c>
    </row>
    <row r="444" spans="2:3" ht="15.75" x14ac:dyDescent="0.25">
      <c r="B444" s="1" t="s">
        <v>4</v>
      </c>
      <c r="C444" s="12">
        <v>32</v>
      </c>
    </row>
    <row r="445" spans="2:3" x14ac:dyDescent="0.25">
      <c r="B445" s="60"/>
      <c r="C445" s="60"/>
    </row>
    <row r="446" spans="2:3" ht="18.75" x14ac:dyDescent="0.3">
      <c r="B446" s="180" t="s">
        <v>85</v>
      </c>
      <c r="C446" s="181"/>
    </row>
    <row r="447" spans="2:3" ht="15.75" x14ac:dyDescent="0.25">
      <c r="B447" s="1" t="s">
        <v>0</v>
      </c>
      <c r="C447" s="12">
        <v>20</v>
      </c>
    </row>
    <row r="448" spans="2:3" ht="15.75" x14ac:dyDescent="0.25">
      <c r="B448" s="1" t="s">
        <v>1</v>
      </c>
      <c r="C448" s="12">
        <v>59</v>
      </c>
    </row>
    <row r="449" spans="2:3" ht="15.75" x14ac:dyDescent="0.25">
      <c r="B449" s="1" t="s">
        <v>2</v>
      </c>
      <c r="C449" s="12">
        <v>33</v>
      </c>
    </row>
    <row r="450" spans="2:3" ht="15.75" x14ac:dyDescent="0.25">
      <c r="B450" s="1" t="s">
        <v>3</v>
      </c>
      <c r="C450" s="12">
        <v>114</v>
      </c>
    </row>
    <row r="451" spans="2:3" ht="15.75" x14ac:dyDescent="0.25">
      <c r="B451" s="1" t="s">
        <v>4</v>
      </c>
      <c r="C451" s="12">
        <v>44</v>
      </c>
    </row>
    <row r="452" spans="2:3" ht="15.75" x14ac:dyDescent="0.25">
      <c r="B452" s="6"/>
      <c r="C452" s="15"/>
    </row>
    <row r="453" spans="2:3" ht="15.75" x14ac:dyDescent="0.25">
      <c r="B453" s="178" t="s">
        <v>90</v>
      </c>
      <c r="C453" s="179"/>
    </row>
    <row r="454" spans="2:3" ht="15.75" x14ac:dyDescent="0.25">
      <c r="B454" s="1" t="s">
        <v>0</v>
      </c>
      <c r="C454" s="12">
        <v>42</v>
      </c>
    </row>
    <row r="455" spans="2:3" ht="15.75" x14ac:dyDescent="0.25">
      <c r="B455" s="1" t="s">
        <v>1</v>
      </c>
      <c r="C455" s="12">
        <v>42</v>
      </c>
    </row>
    <row r="456" spans="2:3" ht="15.75" x14ac:dyDescent="0.25">
      <c r="B456" s="1" t="s">
        <v>2</v>
      </c>
      <c r="C456" s="12">
        <v>12</v>
      </c>
    </row>
    <row r="457" spans="2:3" ht="15.75" x14ac:dyDescent="0.25">
      <c r="B457" s="1" t="s">
        <v>3</v>
      </c>
      <c r="C457" s="12">
        <v>84</v>
      </c>
    </row>
    <row r="458" spans="2:3" ht="15.75" x14ac:dyDescent="0.25">
      <c r="B458" s="1" t="s">
        <v>4</v>
      </c>
      <c r="C458" s="12">
        <v>28</v>
      </c>
    </row>
    <row r="460" spans="2:3" ht="18.75" x14ac:dyDescent="0.3">
      <c r="B460" s="180" t="s">
        <v>83</v>
      </c>
      <c r="C460" s="181"/>
    </row>
    <row r="461" spans="2:3" ht="15.75" x14ac:dyDescent="0.25">
      <c r="B461" s="1" t="s">
        <v>0</v>
      </c>
      <c r="C461" s="12">
        <v>11</v>
      </c>
    </row>
    <row r="462" spans="2:3" ht="15.75" x14ac:dyDescent="0.25">
      <c r="B462" s="1" t="s">
        <v>1</v>
      </c>
      <c r="C462" s="12">
        <v>29</v>
      </c>
    </row>
    <row r="463" spans="2:3" ht="15.75" x14ac:dyDescent="0.25">
      <c r="B463" s="1" t="s">
        <v>2</v>
      </c>
      <c r="C463" s="12">
        <v>13</v>
      </c>
    </row>
    <row r="464" spans="2:3" ht="15.75" x14ac:dyDescent="0.25">
      <c r="B464" s="1" t="s">
        <v>3</v>
      </c>
      <c r="C464" s="12">
        <v>94</v>
      </c>
    </row>
    <row r="465" spans="2:3" ht="15.75" x14ac:dyDescent="0.25">
      <c r="B465" s="1" t="s">
        <v>4</v>
      </c>
      <c r="C465" s="12">
        <v>13</v>
      </c>
    </row>
    <row r="467" spans="2:3" ht="18.75" x14ac:dyDescent="0.3">
      <c r="B467" s="180" t="s">
        <v>57</v>
      </c>
      <c r="C467" s="181"/>
    </row>
    <row r="468" spans="2:3" ht="15.75" x14ac:dyDescent="0.25">
      <c r="B468" s="1" t="s">
        <v>0</v>
      </c>
      <c r="C468" s="12">
        <v>35</v>
      </c>
    </row>
    <row r="469" spans="2:3" ht="15.75" x14ac:dyDescent="0.25">
      <c r="B469" s="1" t="s">
        <v>1</v>
      </c>
      <c r="C469" s="12">
        <v>35</v>
      </c>
    </row>
    <row r="470" spans="2:3" ht="15.75" x14ac:dyDescent="0.25">
      <c r="B470" s="1" t="s">
        <v>2</v>
      </c>
      <c r="C470" s="12">
        <v>13</v>
      </c>
    </row>
    <row r="471" spans="2:3" ht="15.75" x14ac:dyDescent="0.25">
      <c r="B471" s="1" t="s">
        <v>3</v>
      </c>
      <c r="C471" s="12">
        <v>70</v>
      </c>
    </row>
    <row r="472" spans="2:3" ht="15.75" x14ac:dyDescent="0.25">
      <c r="B472" s="1" t="s">
        <v>4</v>
      </c>
      <c r="C472" s="12">
        <v>26</v>
      </c>
    </row>
    <row r="474" spans="2:3" ht="18.75" x14ac:dyDescent="0.3">
      <c r="B474" s="180" t="s">
        <v>44</v>
      </c>
      <c r="C474" s="181"/>
    </row>
    <row r="475" spans="2:3" ht="15.75" x14ac:dyDescent="0.25">
      <c r="B475" s="1" t="s">
        <v>3</v>
      </c>
      <c r="C475" s="12">
        <v>48</v>
      </c>
    </row>
    <row r="476" spans="2:3" ht="15.75" x14ac:dyDescent="0.25">
      <c r="B476" s="1" t="s">
        <v>4</v>
      </c>
      <c r="C476" s="12">
        <v>28</v>
      </c>
    </row>
    <row r="478" spans="2:3" ht="18.75" x14ac:dyDescent="0.3">
      <c r="B478" s="180" t="s">
        <v>42</v>
      </c>
      <c r="C478" s="181"/>
    </row>
    <row r="479" spans="2:3" ht="15.75" x14ac:dyDescent="0.25">
      <c r="B479" s="1" t="s">
        <v>0</v>
      </c>
      <c r="C479" s="12">
        <v>11</v>
      </c>
    </row>
    <row r="480" spans="2:3" ht="15.75" x14ac:dyDescent="0.25">
      <c r="B480" s="1" t="s">
        <v>1</v>
      </c>
      <c r="C480" s="12">
        <v>26</v>
      </c>
    </row>
    <row r="481" spans="2:3" ht="15.75" x14ac:dyDescent="0.25">
      <c r="B481" s="1" t="s">
        <v>2</v>
      </c>
      <c r="C481" s="12">
        <v>20</v>
      </c>
    </row>
    <row r="482" spans="2:3" ht="15.75" x14ac:dyDescent="0.25">
      <c r="B482" s="1" t="s">
        <v>3</v>
      </c>
      <c r="C482" s="12">
        <v>84</v>
      </c>
    </row>
    <row r="483" spans="2:3" ht="15.75" x14ac:dyDescent="0.25">
      <c r="B483" s="1" t="s">
        <v>4</v>
      </c>
      <c r="C483" s="12">
        <v>36</v>
      </c>
    </row>
    <row r="485" spans="2:3" ht="18.75" x14ac:dyDescent="0.3">
      <c r="B485" s="180" t="s">
        <v>43</v>
      </c>
      <c r="C485" s="181"/>
    </row>
    <row r="486" spans="2:3" ht="15.75" x14ac:dyDescent="0.25">
      <c r="B486" s="1" t="s">
        <v>0</v>
      </c>
      <c r="C486" s="12">
        <v>35</v>
      </c>
    </row>
    <row r="487" spans="2:3" ht="15.75" x14ac:dyDescent="0.25">
      <c r="B487" s="1" t="s">
        <v>1</v>
      </c>
      <c r="C487" s="12">
        <v>35</v>
      </c>
    </row>
    <row r="488" spans="2:3" ht="15.75" x14ac:dyDescent="0.25">
      <c r="B488" s="1" t="s">
        <v>2</v>
      </c>
      <c r="C488" s="12">
        <v>12</v>
      </c>
    </row>
    <row r="489" spans="2:3" ht="15.75" x14ac:dyDescent="0.25">
      <c r="B489" s="1" t="s">
        <v>3</v>
      </c>
      <c r="C489" s="12">
        <v>70</v>
      </c>
    </row>
    <row r="490" spans="2:3" ht="15.75" x14ac:dyDescent="0.25">
      <c r="B490" s="1" t="s">
        <v>4</v>
      </c>
      <c r="C490" s="12">
        <v>28</v>
      </c>
    </row>
    <row r="492" spans="2:3" ht="18.75" x14ac:dyDescent="0.3">
      <c r="B492" s="180" t="s">
        <v>41</v>
      </c>
      <c r="C492" s="181"/>
    </row>
    <row r="493" spans="2:3" ht="15.75" x14ac:dyDescent="0.25">
      <c r="B493" s="1" t="s">
        <v>0</v>
      </c>
      <c r="C493" s="12">
        <v>13</v>
      </c>
    </row>
    <row r="494" spans="2:3" ht="15.75" x14ac:dyDescent="0.25">
      <c r="B494" s="1" t="s">
        <v>1</v>
      </c>
      <c r="C494" s="12">
        <v>43</v>
      </c>
    </row>
    <row r="495" spans="2:3" ht="15.75" x14ac:dyDescent="0.25">
      <c r="B495" s="1" t="s">
        <v>2</v>
      </c>
      <c r="C495" s="12">
        <v>8</v>
      </c>
    </row>
    <row r="496" spans="2:3" ht="15.75" x14ac:dyDescent="0.25">
      <c r="B496" s="1" t="s">
        <v>3</v>
      </c>
      <c r="C496" s="12">
        <v>82</v>
      </c>
    </row>
    <row r="497" spans="2:3" ht="15.75" x14ac:dyDescent="0.25">
      <c r="B497" s="1" t="s">
        <v>4</v>
      </c>
      <c r="C497" s="12">
        <v>8</v>
      </c>
    </row>
    <row r="499" spans="2:3" ht="18.75" x14ac:dyDescent="0.3">
      <c r="B499" s="180" t="s">
        <v>40</v>
      </c>
      <c r="C499" s="181"/>
    </row>
    <row r="500" spans="2:3" ht="15.75" x14ac:dyDescent="0.25">
      <c r="B500" s="1" t="s">
        <v>0</v>
      </c>
      <c r="C500" s="12">
        <v>5</v>
      </c>
    </row>
    <row r="501" spans="2:3" ht="15.75" x14ac:dyDescent="0.25">
      <c r="B501" s="1" t="s">
        <v>1</v>
      </c>
      <c r="C501" s="12">
        <v>8</v>
      </c>
    </row>
    <row r="502" spans="2:3" ht="15.75" x14ac:dyDescent="0.25">
      <c r="B502" s="1" t="s">
        <v>2</v>
      </c>
      <c r="C502" s="12">
        <v>8</v>
      </c>
    </row>
    <row r="503" spans="2:3" ht="15.75" x14ac:dyDescent="0.25">
      <c r="B503" s="1" t="s">
        <v>3</v>
      </c>
      <c r="C503" s="12">
        <v>22</v>
      </c>
    </row>
    <row r="504" spans="2:3" ht="15.75" x14ac:dyDescent="0.25">
      <c r="B504" s="1" t="s">
        <v>4</v>
      </c>
      <c r="C504" s="12">
        <v>6</v>
      </c>
    </row>
    <row r="506" spans="2:3" ht="18.75" x14ac:dyDescent="0.3">
      <c r="B506" s="180" t="s">
        <v>38</v>
      </c>
      <c r="C506" s="181"/>
    </row>
    <row r="507" spans="2:3" ht="15.75" x14ac:dyDescent="0.25">
      <c r="B507" s="1" t="s">
        <v>0</v>
      </c>
      <c r="C507" s="12">
        <v>35</v>
      </c>
    </row>
    <row r="508" spans="2:3" ht="15.75" x14ac:dyDescent="0.25">
      <c r="B508" s="1" t="s">
        <v>1</v>
      </c>
      <c r="C508" s="12">
        <v>28</v>
      </c>
    </row>
    <row r="509" spans="2:3" ht="15.75" x14ac:dyDescent="0.25">
      <c r="B509" s="1" t="s">
        <v>2</v>
      </c>
      <c r="C509" s="12">
        <v>12</v>
      </c>
    </row>
    <row r="510" spans="2:3" ht="15.75" x14ac:dyDescent="0.25">
      <c r="B510" s="1" t="s">
        <v>3</v>
      </c>
      <c r="C510" s="12">
        <v>84</v>
      </c>
    </row>
    <row r="511" spans="2:3" ht="15.75" x14ac:dyDescent="0.25">
      <c r="B511" s="1" t="s">
        <v>4</v>
      </c>
      <c r="C511" s="12">
        <v>28</v>
      </c>
    </row>
    <row r="513" spans="2:3" ht="18.75" x14ac:dyDescent="0.3">
      <c r="B513" s="180" t="s">
        <v>37</v>
      </c>
      <c r="C513" s="181"/>
    </row>
    <row r="514" spans="2:3" ht="15.75" x14ac:dyDescent="0.25">
      <c r="B514" s="1" t="s">
        <v>0</v>
      </c>
      <c r="C514" s="12">
        <v>16</v>
      </c>
    </row>
    <row r="515" spans="2:3" ht="15.75" x14ac:dyDescent="0.25">
      <c r="B515" s="1" t="s">
        <v>1</v>
      </c>
      <c r="C515" s="12">
        <v>28</v>
      </c>
    </row>
    <row r="516" spans="2:3" ht="15.75" x14ac:dyDescent="0.25">
      <c r="B516" s="1" t="s">
        <v>2</v>
      </c>
      <c r="C516" s="12">
        <v>8</v>
      </c>
    </row>
    <row r="517" spans="2:3" ht="15.75" x14ac:dyDescent="0.25">
      <c r="B517" s="1" t="s">
        <v>3</v>
      </c>
      <c r="C517" s="12">
        <v>84</v>
      </c>
    </row>
    <row r="518" spans="2:3" ht="15.75" x14ac:dyDescent="0.25">
      <c r="B518" s="1" t="s">
        <v>4</v>
      </c>
      <c r="C518" s="12">
        <v>28</v>
      </c>
    </row>
    <row r="520" spans="2:3" ht="18.75" x14ac:dyDescent="0.3">
      <c r="B520" s="180" t="s">
        <v>36</v>
      </c>
      <c r="C520" s="181"/>
    </row>
    <row r="521" spans="2:3" ht="15.75" x14ac:dyDescent="0.25">
      <c r="B521" s="1" t="s">
        <v>0</v>
      </c>
      <c r="C521" s="12">
        <v>12</v>
      </c>
    </row>
    <row r="522" spans="2:3" ht="15.75" x14ac:dyDescent="0.25">
      <c r="B522" s="1" t="s">
        <v>1</v>
      </c>
      <c r="C522" s="12">
        <v>28</v>
      </c>
    </row>
    <row r="523" spans="2:3" ht="15.75" x14ac:dyDescent="0.25">
      <c r="B523" s="1" t="s">
        <v>2</v>
      </c>
      <c r="C523" s="12">
        <v>17</v>
      </c>
    </row>
    <row r="524" spans="2:3" ht="15.75" x14ac:dyDescent="0.25">
      <c r="B524" s="1" t="s">
        <v>3</v>
      </c>
      <c r="C524" s="12">
        <v>65</v>
      </c>
    </row>
    <row r="525" spans="2:3" ht="15.75" x14ac:dyDescent="0.25">
      <c r="B525" s="1" t="s">
        <v>4</v>
      </c>
      <c r="C525" s="12">
        <v>10</v>
      </c>
    </row>
    <row r="527" spans="2:3" ht="18.75" x14ac:dyDescent="0.3">
      <c r="B527" s="180" t="s">
        <v>34</v>
      </c>
      <c r="C527" s="181"/>
    </row>
    <row r="528" spans="2:3" ht="15.75" x14ac:dyDescent="0.25">
      <c r="B528" s="1" t="s">
        <v>0</v>
      </c>
      <c r="C528" s="12">
        <v>21</v>
      </c>
    </row>
    <row r="529" spans="2:3" ht="15.75" x14ac:dyDescent="0.25">
      <c r="B529" s="1" t="s">
        <v>1</v>
      </c>
      <c r="C529" s="12">
        <v>41</v>
      </c>
    </row>
    <row r="530" spans="2:3" ht="15.75" x14ac:dyDescent="0.25">
      <c r="B530" s="1" t="s">
        <v>2</v>
      </c>
      <c r="C530" s="12">
        <v>21</v>
      </c>
    </row>
    <row r="531" spans="2:3" ht="15.75" x14ac:dyDescent="0.25">
      <c r="B531" s="1" t="s">
        <v>3</v>
      </c>
      <c r="C531" s="12">
        <v>153</v>
      </c>
    </row>
    <row r="532" spans="2:3" ht="15.75" x14ac:dyDescent="0.25">
      <c r="B532" s="1" t="s">
        <v>4</v>
      </c>
      <c r="C532" s="12">
        <v>26</v>
      </c>
    </row>
    <row r="534" spans="2:3" ht="18.75" x14ac:dyDescent="0.3">
      <c r="B534" s="180" t="s">
        <v>33</v>
      </c>
      <c r="C534" s="181"/>
    </row>
    <row r="535" spans="2:3" ht="15.75" x14ac:dyDescent="0.25">
      <c r="B535" s="1" t="s">
        <v>0</v>
      </c>
      <c r="C535" s="12">
        <v>10</v>
      </c>
    </row>
    <row r="536" spans="2:3" ht="15.75" x14ac:dyDescent="0.25">
      <c r="B536" s="1" t="s">
        <v>1</v>
      </c>
      <c r="C536" s="12">
        <v>27</v>
      </c>
    </row>
    <row r="537" spans="2:3" ht="15.75" x14ac:dyDescent="0.25">
      <c r="B537" s="1" t="s">
        <v>2</v>
      </c>
      <c r="C537" s="12">
        <v>15</v>
      </c>
    </row>
    <row r="538" spans="2:3" ht="15.75" x14ac:dyDescent="0.25">
      <c r="B538" s="1" t="s">
        <v>3</v>
      </c>
      <c r="C538" s="12">
        <v>99</v>
      </c>
    </row>
    <row r="539" spans="2:3" ht="15.75" x14ac:dyDescent="0.25">
      <c r="B539" s="1" t="s">
        <v>4</v>
      </c>
      <c r="C539" s="12">
        <v>8</v>
      </c>
    </row>
    <row r="541" spans="2:3" ht="18.75" x14ac:dyDescent="0.3">
      <c r="B541" s="180" t="s">
        <v>35</v>
      </c>
      <c r="C541" s="181"/>
    </row>
    <row r="542" spans="2:3" ht="15.75" x14ac:dyDescent="0.25">
      <c r="B542" s="1" t="s">
        <v>0</v>
      </c>
      <c r="C542" s="12">
        <v>20</v>
      </c>
    </row>
    <row r="543" spans="2:3" ht="15.75" x14ac:dyDescent="0.25">
      <c r="B543" s="1" t="s">
        <v>1</v>
      </c>
      <c r="C543" s="12">
        <v>19</v>
      </c>
    </row>
    <row r="544" spans="2:3" ht="15.75" x14ac:dyDescent="0.25">
      <c r="B544" s="1" t="s">
        <v>2</v>
      </c>
      <c r="C544" s="12">
        <v>8</v>
      </c>
    </row>
    <row r="545" spans="2:3" ht="15.75" x14ac:dyDescent="0.25">
      <c r="B545" s="1" t="s">
        <v>3</v>
      </c>
      <c r="C545" s="12">
        <v>84</v>
      </c>
    </row>
    <row r="546" spans="2:3" ht="15.75" x14ac:dyDescent="0.25">
      <c r="B546" s="1" t="s">
        <v>4</v>
      </c>
      <c r="C546" s="12">
        <v>12</v>
      </c>
    </row>
    <row r="548" spans="2:3" ht="18.75" x14ac:dyDescent="0.3">
      <c r="B548" s="180" t="s">
        <v>29</v>
      </c>
      <c r="C548" s="181"/>
    </row>
    <row r="549" spans="2:3" ht="15.75" x14ac:dyDescent="0.25">
      <c r="B549" s="1" t="s">
        <v>0</v>
      </c>
      <c r="C549" s="12">
        <v>11</v>
      </c>
    </row>
    <row r="550" spans="2:3" ht="15.75" x14ac:dyDescent="0.25">
      <c r="B550" s="1" t="s">
        <v>1</v>
      </c>
      <c r="C550" s="12">
        <v>33</v>
      </c>
    </row>
    <row r="551" spans="2:3" ht="15.75" x14ac:dyDescent="0.25">
      <c r="B551" s="1" t="s">
        <v>2</v>
      </c>
      <c r="C551" s="12">
        <v>17</v>
      </c>
    </row>
    <row r="552" spans="2:3" ht="15.75" x14ac:dyDescent="0.25">
      <c r="B552" s="1" t="s">
        <v>3</v>
      </c>
      <c r="C552" s="12">
        <v>89</v>
      </c>
    </row>
    <row r="553" spans="2:3" ht="15.75" x14ac:dyDescent="0.25">
      <c r="B553" s="1" t="s">
        <v>4</v>
      </c>
      <c r="C553" s="12">
        <v>20</v>
      </c>
    </row>
    <row r="554" spans="2:3" ht="15.75" x14ac:dyDescent="0.25">
      <c r="B554" s="6"/>
      <c r="C554" s="15"/>
    </row>
    <row r="555" spans="2:3" ht="18.75" x14ac:dyDescent="0.3">
      <c r="B555" s="180" t="s">
        <v>32</v>
      </c>
      <c r="C555" s="181"/>
    </row>
    <row r="556" spans="2:3" ht="15.75" x14ac:dyDescent="0.25">
      <c r="B556" s="1" t="s">
        <v>0</v>
      </c>
      <c r="C556" s="12">
        <v>14</v>
      </c>
    </row>
    <row r="557" spans="2:3" ht="15.75" x14ac:dyDescent="0.25">
      <c r="B557" s="1" t="s">
        <v>1</v>
      </c>
      <c r="C557" s="12">
        <v>24</v>
      </c>
    </row>
    <row r="558" spans="2:3" ht="15.75" x14ac:dyDescent="0.25">
      <c r="B558" s="1" t="s">
        <v>2</v>
      </c>
      <c r="C558" s="12">
        <v>14</v>
      </c>
    </row>
    <row r="559" spans="2:3" ht="15.75" x14ac:dyDescent="0.25">
      <c r="B559" s="1" t="s">
        <v>3</v>
      </c>
      <c r="C559" s="12">
        <v>42</v>
      </c>
    </row>
    <row r="560" spans="2:3" ht="15.75" x14ac:dyDescent="0.25">
      <c r="B560" s="1" t="s">
        <v>4</v>
      </c>
      <c r="C560" s="12">
        <v>14</v>
      </c>
    </row>
    <row r="562" spans="2:3" ht="18.75" x14ac:dyDescent="0.3">
      <c r="B562" s="180" t="s">
        <v>28</v>
      </c>
      <c r="C562" s="181"/>
    </row>
    <row r="563" spans="2:3" ht="15.75" x14ac:dyDescent="0.25">
      <c r="B563" s="1" t="s">
        <v>0</v>
      </c>
      <c r="C563" s="12">
        <v>25</v>
      </c>
    </row>
    <row r="564" spans="2:3" ht="15.75" x14ac:dyDescent="0.25">
      <c r="B564" s="1" t="s">
        <v>1</v>
      </c>
      <c r="C564" s="12">
        <v>57</v>
      </c>
    </row>
    <row r="565" spans="2:3" ht="15.75" x14ac:dyDescent="0.25">
      <c r="B565" s="1" t="s">
        <v>2</v>
      </c>
      <c r="C565" s="12">
        <v>31</v>
      </c>
    </row>
    <row r="566" spans="2:3" ht="15.75" x14ac:dyDescent="0.25">
      <c r="B566" s="1" t="s">
        <v>3</v>
      </c>
      <c r="C566" s="12">
        <v>106</v>
      </c>
    </row>
    <row r="567" spans="2:3" ht="15.75" x14ac:dyDescent="0.25">
      <c r="B567" s="1" t="s">
        <v>4</v>
      </c>
      <c r="C567" s="12">
        <v>27</v>
      </c>
    </row>
    <row r="569" spans="2:3" ht="18.75" x14ac:dyDescent="0.3">
      <c r="B569" s="180" t="s">
        <v>27</v>
      </c>
      <c r="C569" s="181"/>
    </row>
    <row r="570" spans="2:3" ht="15.75" x14ac:dyDescent="0.25">
      <c r="B570" s="1" t="s">
        <v>0</v>
      </c>
      <c r="C570" s="12">
        <v>18</v>
      </c>
    </row>
    <row r="571" spans="2:3" ht="15.75" x14ac:dyDescent="0.25">
      <c r="B571" s="1" t="s">
        <v>1</v>
      </c>
      <c r="C571" s="12">
        <v>44</v>
      </c>
    </row>
    <row r="572" spans="2:3" ht="15.75" x14ac:dyDescent="0.25">
      <c r="B572" s="1" t="s">
        <v>2</v>
      </c>
      <c r="C572" s="12">
        <v>60</v>
      </c>
    </row>
    <row r="573" spans="2:3" ht="15.75" x14ac:dyDescent="0.25">
      <c r="B573" s="1" t="s">
        <v>3</v>
      </c>
      <c r="C573" s="12">
        <v>121</v>
      </c>
    </row>
    <row r="574" spans="2:3" ht="15.75" x14ac:dyDescent="0.25">
      <c r="B574" s="1" t="s">
        <v>4</v>
      </c>
      <c r="C574" s="12">
        <v>52</v>
      </c>
    </row>
    <row r="576" spans="2:3" ht="18.75" x14ac:dyDescent="0.3">
      <c r="B576" s="180" t="s">
        <v>26</v>
      </c>
      <c r="C576" s="181"/>
    </row>
    <row r="577" spans="2:3" ht="15.75" x14ac:dyDescent="0.25">
      <c r="B577" s="1" t="s">
        <v>0</v>
      </c>
      <c r="C577" s="12">
        <v>16</v>
      </c>
    </row>
    <row r="578" spans="2:3" ht="15.75" x14ac:dyDescent="0.25">
      <c r="B578" s="1" t="s">
        <v>1</v>
      </c>
      <c r="C578" s="12">
        <v>28</v>
      </c>
    </row>
    <row r="579" spans="2:3" ht="15.75" x14ac:dyDescent="0.25">
      <c r="B579" s="1" t="s">
        <v>2</v>
      </c>
      <c r="C579" s="12">
        <v>14</v>
      </c>
    </row>
    <row r="580" spans="2:3" ht="15.75" x14ac:dyDescent="0.25">
      <c r="B580" s="1" t="s">
        <v>3</v>
      </c>
      <c r="C580" s="12">
        <v>56</v>
      </c>
    </row>
    <row r="581" spans="2:3" ht="15.75" x14ac:dyDescent="0.25">
      <c r="B581" s="1" t="s">
        <v>4</v>
      </c>
      <c r="C581" s="12">
        <v>14</v>
      </c>
    </row>
    <row r="583" spans="2:3" ht="18.75" x14ac:dyDescent="0.3">
      <c r="B583" s="180" t="s">
        <v>25</v>
      </c>
      <c r="C583" s="181"/>
    </row>
    <row r="584" spans="2:3" ht="15.75" x14ac:dyDescent="0.25">
      <c r="B584" s="1" t="s">
        <v>0</v>
      </c>
      <c r="C584" s="12">
        <v>13</v>
      </c>
    </row>
    <row r="585" spans="2:3" ht="15.75" x14ac:dyDescent="0.25">
      <c r="B585" s="1" t="s">
        <v>1</v>
      </c>
      <c r="C585" s="12">
        <v>47</v>
      </c>
    </row>
    <row r="586" spans="2:3" ht="15.75" x14ac:dyDescent="0.25">
      <c r="B586" s="1" t="s">
        <v>2</v>
      </c>
      <c r="C586" s="12">
        <v>12</v>
      </c>
    </row>
    <row r="587" spans="2:3" ht="15.75" x14ac:dyDescent="0.25">
      <c r="B587" s="1" t="s">
        <v>3</v>
      </c>
      <c r="C587" s="12">
        <v>26</v>
      </c>
    </row>
    <row r="588" spans="2:3" ht="15.75" x14ac:dyDescent="0.25">
      <c r="B588" s="1" t="s">
        <v>4</v>
      </c>
      <c r="C588" s="12">
        <v>12</v>
      </c>
    </row>
    <row r="590" spans="2:3" ht="18.75" x14ac:dyDescent="0.3">
      <c r="B590" s="180" t="s">
        <v>24</v>
      </c>
      <c r="C590" s="181"/>
    </row>
    <row r="591" spans="2:3" ht="15.75" x14ac:dyDescent="0.25">
      <c r="B591" s="1" t="s">
        <v>0</v>
      </c>
      <c r="C591" s="12">
        <v>13</v>
      </c>
    </row>
    <row r="592" spans="2:3" ht="15.75" x14ac:dyDescent="0.25">
      <c r="B592" s="1" t="s">
        <v>1</v>
      </c>
      <c r="C592" s="12">
        <v>27</v>
      </c>
    </row>
    <row r="593" spans="2:3" ht="15.75" x14ac:dyDescent="0.25">
      <c r="B593" s="1" t="s">
        <v>2</v>
      </c>
      <c r="C593" s="12">
        <v>14</v>
      </c>
    </row>
    <row r="594" spans="2:3" ht="15.75" x14ac:dyDescent="0.25">
      <c r="B594" s="1" t="s">
        <v>3</v>
      </c>
      <c r="C594" s="12">
        <v>79</v>
      </c>
    </row>
    <row r="595" spans="2:3" ht="15.75" x14ac:dyDescent="0.25">
      <c r="B595" s="1" t="s">
        <v>4</v>
      </c>
      <c r="C595" s="12">
        <v>17</v>
      </c>
    </row>
    <row r="597" spans="2:3" ht="18.75" x14ac:dyDescent="0.3">
      <c r="B597" s="180" t="s">
        <v>23</v>
      </c>
      <c r="C597" s="181"/>
    </row>
    <row r="598" spans="2:3" ht="15.75" x14ac:dyDescent="0.25">
      <c r="B598" s="1" t="s">
        <v>0</v>
      </c>
      <c r="C598" s="1">
        <v>64</v>
      </c>
    </row>
    <row r="599" spans="2:3" ht="15.75" x14ac:dyDescent="0.25">
      <c r="B599" s="1" t="s">
        <v>1</v>
      </c>
      <c r="C599" s="1">
        <v>61</v>
      </c>
    </row>
    <row r="600" spans="2:3" ht="15.75" x14ac:dyDescent="0.25">
      <c r="B600" s="1" t="s">
        <v>2</v>
      </c>
      <c r="C600" s="1">
        <v>34</v>
      </c>
    </row>
    <row r="601" spans="2:3" ht="15.75" x14ac:dyDescent="0.25">
      <c r="B601" s="1" t="s">
        <v>3</v>
      </c>
      <c r="C601" s="1">
        <v>127</v>
      </c>
    </row>
    <row r="602" spans="2:3" ht="15.75" x14ac:dyDescent="0.25">
      <c r="B602" s="1" t="s">
        <v>4</v>
      </c>
      <c r="C602" s="1">
        <v>44</v>
      </c>
    </row>
    <row r="604" spans="2:3" ht="18.75" x14ac:dyDescent="0.3">
      <c r="B604" s="180" t="s">
        <v>22</v>
      </c>
      <c r="C604" s="181"/>
    </row>
    <row r="605" spans="2:3" ht="15.75" x14ac:dyDescent="0.25">
      <c r="B605" s="1" t="s">
        <v>0</v>
      </c>
      <c r="C605" s="1">
        <v>10</v>
      </c>
    </row>
    <row r="606" spans="2:3" ht="15.75" x14ac:dyDescent="0.25">
      <c r="B606" s="1" t="s">
        <v>1</v>
      </c>
      <c r="C606" s="1">
        <v>20</v>
      </c>
    </row>
    <row r="607" spans="2:3" ht="15.75" x14ac:dyDescent="0.25">
      <c r="B607" s="1" t="s">
        <v>2</v>
      </c>
      <c r="C607" s="1">
        <v>5</v>
      </c>
    </row>
    <row r="608" spans="2:3" ht="15.75" x14ac:dyDescent="0.25">
      <c r="B608" s="1" t="s">
        <v>3</v>
      </c>
      <c r="C608" s="1">
        <v>73</v>
      </c>
    </row>
    <row r="609" spans="2:3" ht="15.75" x14ac:dyDescent="0.25">
      <c r="B609" s="1" t="s">
        <v>4</v>
      </c>
      <c r="C609" s="1">
        <v>5</v>
      </c>
    </row>
    <row r="611" spans="2:3" ht="18.75" x14ac:dyDescent="0.3">
      <c r="B611" s="180" t="s">
        <v>19</v>
      </c>
      <c r="C611" s="181"/>
    </row>
    <row r="612" spans="2:3" ht="15.75" x14ac:dyDescent="0.25">
      <c r="B612" s="1" t="s">
        <v>0</v>
      </c>
      <c r="C612" s="12">
        <v>35</v>
      </c>
    </row>
    <row r="613" spans="2:3" ht="15.75" x14ac:dyDescent="0.25">
      <c r="B613" s="1" t="s">
        <v>1</v>
      </c>
      <c r="C613" s="12">
        <v>42</v>
      </c>
    </row>
    <row r="614" spans="2:3" ht="15.75" x14ac:dyDescent="0.25">
      <c r="B614" s="1" t="s">
        <v>2</v>
      </c>
      <c r="C614" s="12">
        <v>6</v>
      </c>
    </row>
    <row r="615" spans="2:3" ht="15.75" x14ac:dyDescent="0.25">
      <c r="B615" s="1" t="s">
        <v>3</v>
      </c>
      <c r="C615" s="12">
        <v>71</v>
      </c>
    </row>
    <row r="616" spans="2:3" ht="15.75" x14ac:dyDescent="0.25">
      <c r="B616" s="1" t="s">
        <v>4</v>
      </c>
      <c r="C616" s="12">
        <v>10</v>
      </c>
    </row>
    <row r="618" spans="2:3" ht="18.75" x14ac:dyDescent="0.3">
      <c r="B618" s="180" t="s">
        <v>18</v>
      </c>
      <c r="C618" s="181"/>
    </row>
    <row r="619" spans="2:3" ht="15.75" x14ac:dyDescent="0.25">
      <c r="B619" s="1" t="s">
        <v>0</v>
      </c>
      <c r="C619" s="1">
        <v>10</v>
      </c>
    </row>
    <row r="620" spans="2:3" ht="15.75" x14ac:dyDescent="0.25">
      <c r="B620" s="1" t="s">
        <v>1</v>
      </c>
      <c r="C620" s="1">
        <v>19</v>
      </c>
    </row>
    <row r="621" spans="2:3" ht="15.75" x14ac:dyDescent="0.25">
      <c r="B621" s="1" t="s">
        <v>2</v>
      </c>
      <c r="C621" s="1">
        <v>17</v>
      </c>
    </row>
    <row r="622" spans="2:3" ht="15.75" x14ac:dyDescent="0.25">
      <c r="B622" s="1" t="s">
        <v>3</v>
      </c>
      <c r="C622" s="1">
        <v>58</v>
      </c>
    </row>
    <row r="623" spans="2:3" ht="15.75" x14ac:dyDescent="0.25">
      <c r="B623" s="1" t="s">
        <v>4</v>
      </c>
      <c r="C623" s="1">
        <v>17</v>
      </c>
    </row>
    <row r="625" spans="2:3" ht="18.75" x14ac:dyDescent="0.3">
      <c r="B625" s="180" t="s">
        <v>16</v>
      </c>
      <c r="C625" s="181"/>
    </row>
    <row r="626" spans="2:3" ht="15.75" x14ac:dyDescent="0.25">
      <c r="B626" s="1" t="s">
        <v>0</v>
      </c>
      <c r="C626" s="1">
        <v>30</v>
      </c>
    </row>
    <row r="627" spans="2:3" ht="15.75" x14ac:dyDescent="0.25">
      <c r="B627" s="1" t="s">
        <v>1</v>
      </c>
      <c r="C627" s="1">
        <v>64</v>
      </c>
    </row>
    <row r="628" spans="2:3" ht="15.75" x14ac:dyDescent="0.25">
      <c r="B628" s="1" t="s">
        <v>2</v>
      </c>
      <c r="C628" s="1">
        <v>38</v>
      </c>
    </row>
    <row r="629" spans="2:3" ht="15.75" x14ac:dyDescent="0.25">
      <c r="B629" s="1" t="s">
        <v>3</v>
      </c>
      <c r="C629" s="1">
        <v>169</v>
      </c>
    </row>
    <row r="630" spans="2:3" ht="15.75" x14ac:dyDescent="0.25">
      <c r="B630" s="1" t="s">
        <v>4</v>
      </c>
      <c r="C630" s="1">
        <v>42</v>
      </c>
    </row>
    <row r="632" spans="2:3" ht="18.75" x14ac:dyDescent="0.3">
      <c r="B632" s="180" t="s">
        <v>15</v>
      </c>
      <c r="C632" s="181"/>
    </row>
    <row r="633" spans="2:3" ht="15.75" x14ac:dyDescent="0.25">
      <c r="B633" s="1" t="s">
        <v>0</v>
      </c>
      <c r="C633" s="12">
        <v>16</v>
      </c>
    </row>
    <row r="634" spans="2:3" ht="15.75" x14ac:dyDescent="0.25">
      <c r="B634" s="1" t="s">
        <v>1</v>
      </c>
      <c r="C634" s="12">
        <v>36</v>
      </c>
    </row>
    <row r="635" spans="2:3" ht="15.75" x14ac:dyDescent="0.25">
      <c r="B635" s="1" t="s">
        <v>2</v>
      </c>
      <c r="C635" s="12">
        <v>20</v>
      </c>
    </row>
    <row r="636" spans="2:3" ht="15.75" x14ac:dyDescent="0.25">
      <c r="B636" s="1" t="s">
        <v>3</v>
      </c>
      <c r="C636" s="12">
        <v>75</v>
      </c>
    </row>
    <row r="637" spans="2:3" ht="15.75" x14ac:dyDescent="0.25">
      <c r="B637" s="1" t="s">
        <v>4</v>
      </c>
      <c r="C637" s="12">
        <v>23</v>
      </c>
    </row>
    <row r="639" spans="2:3" ht="18.75" x14ac:dyDescent="0.3">
      <c r="B639" s="180" t="s">
        <v>14</v>
      </c>
      <c r="C639" s="181"/>
    </row>
    <row r="640" spans="2:3" ht="15.75" x14ac:dyDescent="0.25">
      <c r="B640" s="1" t="s">
        <v>0</v>
      </c>
      <c r="C640" s="1">
        <v>23</v>
      </c>
    </row>
    <row r="641" spans="2:3" ht="15.75" x14ac:dyDescent="0.25">
      <c r="B641" s="1" t="s">
        <v>1</v>
      </c>
      <c r="C641" s="1">
        <v>51</v>
      </c>
    </row>
    <row r="642" spans="2:3" ht="15.75" x14ac:dyDescent="0.25">
      <c r="B642" s="1" t="s">
        <v>2</v>
      </c>
      <c r="C642" s="1">
        <v>14</v>
      </c>
    </row>
    <row r="643" spans="2:3" ht="15.75" x14ac:dyDescent="0.25">
      <c r="B643" s="1" t="s">
        <v>3</v>
      </c>
      <c r="C643" s="1">
        <v>116</v>
      </c>
    </row>
    <row r="644" spans="2:3" ht="15.75" x14ac:dyDescent="0.25">
      <c r="B644" s="1" t="s">
        <v>4</v>
      </c>
      <c r="C644" s="1">
        <v>17</v>
      </c>
    </row>
    <row r="646" spans="2:3" ht="18.75" x14ac:dyDescent="0.3">
      <c r="B646" s="180" t="s">
        <v>10</v>
      </c>
      <c r="C646" s="181"/>
    </row>
    <row r="647" spans="2:3" ht="15.75" x14ac:dyDescent="0.25">
      <c r="B647" s="1" t="s">
        <v>0</v>
      </c>
      <c r="C647" s="1" t="s">
        <v>11</v>
      </c>
    </row>
    <row r="648" spans="2:3" ht="15.75" x14ac:dyDescent="0.25">
      <c r="B648" s="1" t="s">
        <v>1</v>
      </c>
      <c r="C648" s="1" t="s">
        <v>12</v>
      </c>
    </row>
    <row r="649" spans="2:3" ht="15.75" x14ac:dyDescent="0.25">
      <c r="B649" s="1" t="s">
        <v>2</v>
      </c>
      <c r="C649" s="1" t="s">
        <v>13</v>
      </c>
    </row>
    <row r="650" spans="2:3" ht="15.75" x14ac:dyDescent="0.25">
      <c r="B650" s="1" t="s">
        <v>3</v>
      </c>
      <c r="C650" s="1">
        <v>28</v>
      </c>
    </row>
    <row r="651" spans="2:3" ht="15.75" x14ac:dyDescent="0.25">
      <c r="B651" s="1" t="s">
        <v>4</v>
      </c>
      <c r="C651" s="1">
        <v>13</v>
      </c>
    </row>
    <row r="653" spans="2:3" ht="18.75" x14ac:dyDescent="0.3">
      <c r="B653" s="180" t="s">
        <v>9</v>
      </c>
      <c r="C653" s="181"/>
    </row>
    <row r="654" spans="2:3" ht="15.75" x14ac:dyDescent="0.25">
      <c r="B654" s="1" t="s">
        <v>0</v>
      </c>
      <c r="C654" s="1">
        <v>17</v>
      </c>
    </row>
    <row r="655" spans="2:3" ht="15.75" x14ac:dyDescent="0.25">
      <c r="B655" s="1" t="s">
        <v>1</v>
      </c>
      <c r="C655" s="1">
        <v>31</v>
      </c>
    </row>
    <row r="656" spans="2:3" ht="15.75" x14ac:dyDescent="0.25">
      <c r="B656" s="1" t="s">
        <v>2</v>
      </c>
      <c r="C656" s="1">
        <v>42</v>
      </c>
    </row>
    <row r="657" spans="2:3" ht="15.75" x14ac:dyDescent="0.25">
      <c r="B657" s="1" t="s">
        <v>3</v>
      </c>
      <c r="C657" s="1">
        <v>71</v>
      </c>
    </row>
    <row r="658" spans="2:3" ht="15.75" x14ac:dyDescent="0.25">
      <c r="B658" s="1" t="s">
        <v>4</v>
      </c>
      <c r="C658" s="1">
        <v>39</v>
      </c>
    </row>
    <row r="660" spans="2:3" ht="18.75" x14ac:dyDescent="0.3">
      <c r="B660" s="180" t="s">
        <v>8</v>
      </c>
      <c r="C660" s="181"/>
    </row>
    <row r="661" spans="2:3" ht="15.75" x14ac:dyDescent="0.25">
      <c r="B661" s="1" t="s">
        <v>0</v>
      </c>
      <c r="C661" s="1">
        <v>8</v>
      </c>
    </row>
    <row r="662" spans="2:3" ht="15.75" x14ac:dyDescent="0.25">
      <c r="B662" s="1" t="s">
        <v>1</v>
      </c>
      <c r="C662" s="1">
        <v>16</v>
      </c>
    </row>
    <row r="663" spans="2:3" ht="15.75" x14ac:dyDescent="0.25">
      <c r="B663" s="1" t="s">
        <v>2</v>
      </c>
      <c r="C663" s="1">
        <v>6</v>
      </c>
    </row>
    <row r="664" spans="2:3" ht="15.75" x14ac:dyDescent="0.25">
      <c r="B664" s="1" t="s">
        <v>3</v>
      </c>
      <c r="C664" s="1">
        <v>57</v>
      </c>
    </row>
    <row r="665" spans="2:3" ht="15.75" x14ac:dyDescent="0.25">
      <c r="B665" s="1" t="s">
        <v>4</v>
      </c>
      <c r="C665" s="1">
        <v>14</v>
      </c>
    </row>
    <row r="667" spans="2:3" ht="18.75" x14ac:dyDescent="0.3">
      <c r="B667" s="180" t="s">
        <v>7</v>
      </c>
      <c r="C667" s="181"/>
    </row>
    <row r="668" spans="2:3" ht="15.75" x14ac:dyDescent="0.25">
      <c r="B668" s="1" t="s">
        <v>0</v>
      </c>
      <c r="C668" s="1">
        <v>34</v>
      </c>
    </row>
    <row r="669" spans="2:3" ht="15.75" x14ac:dyDescent="0.25">
      <c r="B669" s="1" t="s">
        <v>1</v>
      </c>
      <c r="C669" s="1">
        <v>64</v>
      </c>
    </row>
    <row r="670" spans="2:3" ht="15.75" x14ac:dyDescent="0.25">
      <c r="B670" s="1" t="s">
        <v>2</v>
      </c>
      <c r="C670" s="1">
        <v>26</v>
      </c>
    </row>
    <row r="671" spans="2:3" ht="15.75" x14ac:dyDescent="0.25">
      <c r="B671" s="1" t="s">
        <v>3</v>
      </c>
      <c r="C671" s="1">
        <v>148</v>
      </c>
    </row>
    <row r="672" spans="2:3" ht="15.75" x14ac:dyDescent="0.25">
      <c r="B672" s="1" t="s">
        <v>4</v>
      </c>
      <c r="C672" s="1">
        <v>27</v>
      </c>
    </row>
    <row r="674" spans="2:3" ht="18.75" x14ac:dyDescent="0.3">
      <c r="B674" s="180" t="s">
        <v>6</v>
      </c>
      <c r="C674" s="181"/>
    </row>
    <row r="675" spans="2:3" ht="15.75" x14ac:dyDescent="0.25">
      <c r="B675" s="1" t="s">
        <v>0</v>
      </c>
      <c r="C675" s="1">
        <v>8</v>
      </c>
    </row>
    <row r="676" spans="2:3" ht="15.75" x14ac:dyDescent="0.25">
      <c r="B676" s="1" t="s">
        <v>1</v>
      </c>
      <c r="C676" s="1">
        <v>25</v>
      </c>
    </row>
    <row r="677" spans="2:3" ht="15.75" x14ac:dyDescent="0.25">
      <c r="B677" s="1" t="s">
        <v>2</v>
      </c>
      <c r="C677" s="1">
        <v>17</v>
      </c>
    </row>
    <row r="678" spans="2:3" ht="15.75" x14ac:dyDescent="0.25">
      <c r="B678" s="1" t="s">
        <v>3</v>
      </c>
      <c r="C678" s="1">
        <v>44</v>
      </c>
    </row>
    <row r="679" spans="2:3" ht="15.75" x14ac:dyDescent="0.25">
      <c r="B679" s="1" t="s">
        <v>4</v>
      </c>
      <c r="C679" s="1">
        <v>14</v>
      </c>
    </row>
  </sheetData>
  <sortState ref="H3:I17">
    <sortCondition ref="H3"/>
  </sortState>
  <mergeCells count="336">
    <mergeCell ref="AC40:AC41"/>
    <mergeCell ref="AD40:AD41"/>
    <mergeCell ref="K36:O36"/>
    <mergeCell ref="K39:O39"/>
    <mergeCell ref="Q36:U36"/>
    <mergeCell ref="Q39:U39"/>
    <mergeCell ref="X43:X44"/>
    <mergeCell ref="K42:O42"/>
    <mergeCell ref="Q42:U42"/>
    <mergeCell ref="K40:K41"/>
    <mergeCell ref="L40:L41"/>
    <mergeCell ref="Q40:Q41"/>
    <mergeCell ref="R40:R41"/>
    <mergeCell ref="W40:W41"/>
    <mergeCell ref="X40:X41"/>
    <mergeCell ref="K43:K44"/>
    <mergeCell ref="AE55:AF55"/>
    <mergeCell ref="AE56:AF56"/>
    <mergeCell ref="AE57:AF57"/>
    <mergeCell ref="AC43:AC44"/>
    <mergeCell ref="AD43:AD44"/>
    <mergeCell ref="K37:K38"/>
    <mergeCell ref="L37:L38"/>
    <mergeCell ref="Q37:Q38"/>
    <mergeCell ref="R37:R38"/>
    <mergeCell ref="W37:W38"/>
    <mergeCell ref="X37:X38"/>
    <mergeCell ref="Q46:Q47"/>
    <mergeCell ref="R46:R47"/>
    <mergeCell ref="W46:W47"/>
    <mergeCell ref="X46:X47"/>
    <mergeCell ref="AC46:AC47"/>
    <mergeCell ref="AD46:AD47"/>
    <mergeCell ref="L43:L44"/>
    <mergeCell ref="Q43:Q44"/>
    <mergeCell ref="R43:R44"/>
    <mergeCell ref="W43:W44"/>
    <mergeCell ref="W52:W53"/>
    <mergeCell ref="X52:X53"/>
    <mergeCell ref="W49:W50"/>
    <mergeCell ref="AC28:AC29"/>
    <mergeCell ref="AD28:AD29"/>
    <mergeCell ref="AC31:AC32"/>
    <mergeCell ref="AD31:AD32"/>
    <mergeCell ref="AC34:AC35"/>
    <mergeCell ref="AD34:AD35"/>
    <mergeCell ref="E39:I39"/>
    <mergeCell ref="AC37:AC38"/>
    <mergeCell ref="AD37:AD38"/>
    <mergeCell ref="Q33:U33"/>
    <mergeCell ref="K33:O33"/>
    <mergeCell ref="E33:I33"/>
    <mergeCell ref="X34:X35"/>
    <mergeCell ref="Q34:Q35"/>
    <mergeCell ref="R34:R35"/>
    <mergeCell ref="K34:K35"/>
    <mergeCell ref="L34:L35"/>
    <mergeCell ref="E34:E35"/>
    <mergeCell ref="F34:F35"/>
    <mergeCell ref="W34:W35"/>
    <mergeCell ref="E28:E29"/>
    <mergeCell ref="F28:F29"/>
    <mergeCell ref="E31:E32"/>
    <mergeCell ref="F31:F32"/>
    <mergeCell ref="AC16:AC17"/>
    <mergeCell ref="AD16:AD17"/>
    <mergeCell ref="AC19:AC20"/>
    <mergeCell ref="AD19:AD20"/>
    <mergeCell ref="AC22:AC23"/>
    <mergeCell ref="AD22:AD23"/>
    <mergeCell ref="AC25:AC26"/>
    <mergeCell ref="AD25:AD26"/>
    <mergeCell ref="AC2:AG2"/>
    <mergeCell ref="AC4:AC5"/>
    <mergeCell ref="AD4:AD5"/>
    <mergeCell ref="AC7:AC8"/>
    <mergeCell ref="AD7:AD8"/>
    <mergeCell ref="AC10:AC11"/>
    <mergeCell ref="AD10:AD11"/>
    <mergeCell ref="AC13:AC14"/>
    <mergeCell ref="AD13:AD14"/>
    <mergeCell ref="B346:C346"/>
    <mergeCell ref="B357:C357"/>
    <mergeCell ref="B350:C350"/>
    <mergeCell ref="B296:C296"/>
    <mergeCell ref="E37:E38"/>
    <mergeCell ref="F37:F38"/>
    <mergeCell ref="E36:I36"/>
    <mergeCell ref="B342:C342"/>
    <mergeCell ref="B335:C335"/>
    <mergeCell ref="B328:C328"/>
    <mergeCell ref="B310:C310"/>
    <mergeCell ref="B303:C303"/>
    <mergeCell ref="B321:C321"/>
    <mergeCell ref="E54:I54"/>
    <mergeCell ref="B292:C292"/>
    <mergeCell ref="B288:C288"/>
    <mergeCell ref="B281:C281"/>
    <mergeCell ref="B260:C260"/>
    <mergeCell ref="B274:C274"/>
    <mergeCell ref="B256:C256"/>
    <mergeCell ref="B267:C267"/>
    <mergeCell ref="B249:C249"/>
    <mergeCell ref="B240:C240"/>
    <mergeCell ref="B233:C233"/>
    <mergeCell ref="W2:AA2"/>
    <mergeCell ref="W4:W5"/>
    <mergeCell ref="X4:X5"/>
    <mergeCell ref="W7:W8"/>
    <mergeCell ref="X7:X8"/>
    <mergeCell ref="W10:W11"/>
    <mergeCell ref="X10:X11"/>
    <mergeCell ref="W13:W14"/>
    <mergeCell ref="X13:X14"/>
    <mergeCell ref="W22:W23"/>
    <mergeCell ref="Q13:Q14"/>
    <mergeCell ref="R13:R14"/>
    <mergeCell ref="Q16:Q17"/>
    <mergeCell ref="R16:R17"/>
    <mergeCell ref="Q19:Q20"/>
    <mergeCell ref="R19:R20"/>
    <mergeCell ref="X22:X23"/>
    <mergeCell ref="Q22:Q23"/>
    <mergeCell ref="R22:R23"/>
    <mergeCell ref="W16:W17"/>
    <mergeCell ref="X16:X17"/>
    <mergeCell ref="W19:W20"/>
    <mergeCell ref="X19:X20"/>
    <mergeCell ref="Q2:U2"/>
    <mergeCell ref="K19:K20"/>
    <mergeCell ref="L19:L20"/>
    <mergeCell ref="K22:K23"/>
    <mergeCell ref="L22:L23"/>
    <mergeCell ref="K10:K11"/>
    <mergeCell ref="L10:L11"/>
    <mergeCell ref="K13:K14"/>
    <mergeCell ref="L13:L14"/>
    <mergeCell ref="K16:K17"/>
    <mergeCell ref="L16:L17"/>
    <mergeCell ref="K2:O2"/>
    <mergeCell ref="K4:K5"/>
    <mergeCell ref="L4:L5"/>
    <mergeCell ref="K7:K8"/>
    <mergeCell ref="L7:L8"/>
    <mergeCell ref="Q4:Q5"/>
    <mergeCell ref="R4:R5"/>
    <mergeCell ref="Q7:Q8"/>
    <mergeCell ref="R7:R8"/>
    <mergeCell ref="Q10:Q11"/>
    <mergeCell ref="R10:R11"/>
    <mergeCell ref="E2:I2"/>
    <mergeCell ref="E4:E5"/>
    <mergeCell ref="F4:F5"/>
    <mergeCell ref="E7:E8"/>
    <mergeCell ref="F7:F8"/>
    <mergeCell ref="B460:C460"/>
    <mergeCell ref="E25:E26"/>
    <mergeCell ref="F25:F26"/>
    <mergeCell ref="E61:F61"/>
    <mergeCell ref="H61:I61"/>
    <mergeCell ref="E19:E20"/>
    <mergeCell ref="F19:F20"/>
    <mergeCell ref="E22:E23"/>
    <mergeCell ref="F22:F23"/>
    <mergeCell ref="E10:E11"/>
    <mergeCell ref="F10:F11"/>
    <mergeCell ref="E13:E14"/>
    <mergeCell ref="F13:F14"/>
    <mergeCell ref="E16:E17"/>
    <mergeCell ref="F16:F17"/>
    <mergeCell ref="B432:C432"/>
    <mergeCell ref="B418:C418"/>
    <mergeCell ref="E131:F131"/>
    <mergeCell ref="B314:C314"/>
    <mergeCell ref="B674:C674"/>
    <mergeCell ref="B2:C2"/>
    <mergeCell ref="B660:C660"/>
    <mergeCell ref="B646:C646"/>
    <mergeCell ref="B639:C639"/>
    <mergeCell ref="B632:C632"/>
    <mergeCell ref="B625:C625"/>
    <mergeCell ref="B618:C618"/>
    <mergeCell ref="B611:C611"/>
    <mergeCell ref="B569:C569"/>
    <mergeCell ref="B562:C562"/>
    <mergeCell ref="B548:C548"/>
    <mergeCell ref="B541:C541"/>
    <mergeCell ref="B555:C555"/>
    <mergeCell ref="B604:C604"/>
    <mergeCell ref="B597:C597"/>
    <mergeCell ref="B583:C583"/>
    <mergeCell ref="B590:C590"/>
    <mergeCell ref="B576:C576"/>
    <mergeCell ref="B499:C499"/>
    <mergeCell ref="B492:C492"/>
    <mergeCell ref="B364:C364"/>
    <mergeCell ref="B513:C513"/>
    <mergeCell ref="B506:C506"/>
    <mergeCell ref="B534:C534"/>
    <mergeCell ref="B527:C527"/>
    <mergeCell ref="B520:C520"/>
    <mergeCell ref="B653:C653"/>
    <mergeCell ref="B474:C474"/>
    <mergeCell ref="B467:C467"/>
    <mergeCell ref="B425:C425"/>
    <mergeCell ref="B375:C375"/>
    <mergeCell ref="B368:C368"/>
    <mergeCell ref="B667:C667"/>
    <mergeCell ref="Y55:Z55"/>
    <mergeCell ref="M56:N56"/>
    <mergeCell ref="M57:N57"/>
    <mergeCell ref="S56:T56"/>
    <mergeCell ref="S57:T57"/>
    <mergeCell ref="Y56:Z56"/>
    <mergeCell ref="Y57:Z57"/>
    <mergeCell ref="E130:F130"/>
    <mergeCell ref="B446:C446"/>
    <mergeCell ref="B59:I59"/>
    <mergeCell ref="G56:H56"/>
    <mergeCell ref="G57:H57"/>
    <mergeCell ref="B382:C382"/>
    <mergeCell ref="B485:C485"/>
    <mergeCell ref="B478:C478"/>
    <mergeCell ref="B389:C389"/>
    <mergeCell ref="B439:C439"/>
    <mergeCell ref="M62:O62"/>
    <mergeCell ref="B453:C453"/>
    <mergeCell ref="B411:C411"/>
    <mergeCell ref="B407:C407"/>
    <mergeCell ref="B403:C403"/>
    <mergeCell ref="B396:C396"/>
    <mergeCell ref="X25:X26"/>
    <mergeCell ref="X28:X29"/>
    <mergeCell ref="K31:K32"/>
    <mergeCell ref="L31:L32"/>
    <mergeCell ref="Q31:Q32"/>
    <mergeCell ref="R31:R32"/>
    <mergeCell ref="W31:W32"/>
    <mergeCell ref="X31:X32"/>
    <mergeCell ref="K25:K26"/>
    <mergeCell ref="L25:L26"/>
    <mergeCell ref="Q25:Q26"/>
    <mergeCell ref="R25:R26"/>
    <mergeCell ref="W25:W26"/>
    <mergeCell ref="Q28:Q29"/>
    <mergeCell ref="R28:R29"/>
    <mergeCell ref="W28:W29"/>
    <mergeCell ref="K28:K29"/>
    <mergeCell ref="L28:L29"/>
    <mergeCell ref="E30:I30"/>
    <mergeCell ref="E27:I27"/>
    <mergeCell ref="K24:O24"/>
    <mergeCell ref="Q24:U24"/>
    <mergeCell ref="Q30:U30"/>
    <mergeCell ref="Q27:U27"/>
    <mergeCell ref="K30:O30"/>
    <mergeCell ref="K27:O27"/>
    <mergeCell ref="E46:E47"/>
    <mergeCell ref="F46:F47"/>
    <mergeCell ref="K46:K47"/>
    <mergeCell ref="L46:L47"/>
    <mergeCell ref="E45:I45"/>
    <mergeCell ref="K45:O45"/>
    <mergeCell ref="Q45:U45"/>
    <mergeCell ref="E40:E41"/>
    <mergeCell ref="F40:F41"/>
    <mergeCell ref="E43:E44"/>
    <mergeCell ref="F43:F44"/>
    <mergeCell ref="E42:I42"/>
    <mergeCell ref="B216:C216"/>
    <mergeCell ref="B155:C155"/>
    <mergeCell ref="B146:C146"/>
    <mergeCell ref="E49:E50"/>
    <mergeCell ref="F49:F50"/>
    <mergeCell ref="K49:K50"/>
    <mergeCell ref="L49:L50"/>
    <mergeCell ref="G55:H55"/>
    <mergeCell ref="B100:C100"/>
    <mergeCell ref="B109:C109"/>
    <mergeCell ref="E134:H134"/>
    <mergeCell ref="B91:C91"/>
    <mergeCell ref="E52:E53"/>
    <mergeCell ref="F52:F53"/>
    <mergeCell ref="B70:C70"/>
    <mergeCell ref="B127:C127"/>
    <mergeCell ref="B133:C133"/>
    <mergeCell ref="B79:C79"/>
    <mergeCell ref="B85:C85"/>
    <mergeCell ref="J159:K159"/>
    <mergeCell ref="B61:C61"/>
    <mergeCell ref="E48:I48"/>
    <mergeCell ref="K48:O48"/>
    <mergeCell ref="Q48:U48"/>
    <mergeCell ref="E60:I60"/>
    <mergeCell ref="B181:C181"/>
    <mergeCell ref="B173:C173"/>
    <mergeCell ref="B177:C177"/>
    <mergeCell ref="B164:C164"/>
    <mergeCell ref="B229:C229"/>
    <mergeCell ref="B225:C225"/>
    <mergeCell ref="B207:C207"/>
    <mergeCell ref="B198:C198"/>
    <mergeCell ref="B190:C190"/>
    <mergeCell ref="Q49:Q50"/>
    <mergeCell ref="M55:N55"/>
    <mergeCell ref="S55:T55"/>
    <mergeCell ref="J160:K160"/>
    <mergeCell ref="J142:K142"/>
    <mergeCell ref="B118:C118"/>
    <mergeCell ref="B139:C139"/>
    <mergeCell ref="R49:R50"/>
    <mergeCell ref="J156:K156"/>
    <mergeCell ref="J157:K157"/>
    <mergeCell ref="J158:K158"/>
    <mergeCell ref="X49:X50"/>
    <mergeCell ref="AC49:AC50"/>
    <mergeCell ref="AD49:AD50"/>
    <mergeCell ref="J150:K150"/>
    <mergeCell ref="J151:K151"/>
    <mergeCell ref="J152:K152"/>
    <mergeCell ref="J153:K153"/>
    <mergeCell ref="J154:K154"/>
    <mergeCell ref="J155:K155"/>
    <mergeCell ref="J143:K143"/>
    <mergeCell ref="J144:K144"/>
    <mergeCell ref="J145:K145"/>
    <mergeCell ref="J146:K146"/>
    <mergeCell ref="J147:K147"/>
    <mergeCell ref="J148:K148"/>
    <mergeCell ref="J149:K149"/>
    <mergeCell ref="K52:K53"/>
    <mergeCell ref="L52:L53"/>
    <mergeCell ref="Q52:Q53"/>
    <mergeCell ref="R52:R53"/>
    <mergeCell ref="AC52:AC53"/>
    <mergeCell ref="AD52:AD53"/>
  </mergeCells>
  <pageMargins left="0.7" right="0.7" top="0.75" bottom="0.75" header="0.3" footer="0.3"/>
  <pageSetup scale="49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Pima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Liana Moss</dc:creator>
  <cp:lastModifiedBy>Liana Moss</cp:lastModifiedBy>
  <cp:lastPrinted>2020-06-09T19:14:57Z</cp:lastPrinted>
  <dcterms:created xsi:type="dcterms:W3CDTF">2020-05-12T17:02:19Z</dcterms:created>
  <dcterms:modified xsi:type="dcterms:W3CDTF">2020-09-02T23:33:09Z</dcterms:modified>
</cp:coreProperties>
</file>